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ubica.vankova\Desktop\Modernizácia exteriéru a interiéru\Výzva na predkladanie ponúk\"/>
    </mc:Choice>
  </mc:AlternateContent>
  <xr:revisionPtr revIDLastSave="0" documentId="13_ncr:1_{6CD8EF67-3B82-4188-A7D8-66BAB4459F54}" xr6:coauthVersionLast="47" xr6:coauthVersionMax="47" xr10:uidLastSave="{00000000-0000-0000-0000-000000000000}"/>
  <bookViews>
    <workbookView xWindow="-108" yWindow="-108" windowWidth="23256" windowHeight="12576" firstSheet="3" activeTab="6" xr2:uid="{00000000-000D-0000-FFFF-FFFF00000000}"/>
  </bookViews>
  <sheets>
    <sheet name="Rekapitulácia stavby" sheetId="1" r:id="rId1"/>
    <sheet name="a - Záhradný prístrešok" sheetId="2" r:id="rId2"/>
    <sheet name="b - Trávnaté plochy a zeleň" sheetId="3" r:id="rId3"/>
    <sheet name="c - Zámk.dl. spevnené pl..." sheetId="4" r:id="rId4"/>
    <sheet name="d - Mlatové spevnené plochy" sheetId="5" r:id="rId5"/>
    <sheet name="e - Štrkové spevnené plochy" sheetId="6" r:id="rId6"/>
    <sheet name="f - Mobiliár" sheetId="7" r:id="rId7"/>
  </sheets>
  <definedNames>
    <definedName name="_xlnm._FilterDatabase" localSheetId="1" hidden="1">'a - Záhradný prístrešok'!$C$125:$K$164</definedName>
    <definedName name="_xlnm._FilterDatabase" localSheetId="2" hidden="1">'b - Trávnaté plochy a zeleň'!$C$117:$K$121</definedName>
    <definedName name="_xlnm._FilterDatabase" localSheetId="3" hidden="1">'c - Zámk.dl. spevnené pl...'!$C$120:$K$136</definedName>
    <definedName name="_xlnm._FilterDatabase" localSheetId="4" hidden="1">'d - Mlatové spevnené plochy'!$C$120:$K$135</definedName>
    <definedName name="_xlnm._FilterDatabase" localSheetId="5" hidden="1">'e - Štrkové spevnené plochy'!$C$119:$K$130</definedName>
    <definedName name="_xlnm._FilterDatabase" localSheetId="6" hidden="1">'f - Mobiliár'!$C$117:$K$122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22" i="7" l="1"/>
  <c r="BI122" i="7"/>
  <c r="F37" i="7" s="1"/>
  <c r="BH122" i="7"/>
  <c r="F36" i="7" s="1"/>
  <c r="BC100" i="1" s="1"/>
  <c r="BG122" i="7"/>
  <c r="BE122" i="7"/>
  <c r="T122" i="7"/>
  <c r="R122" i="7"/>
  <c r="P122" i="7"/>
  <c r="P120" i="7" s="1"/>
  <c r="P119" i="7" s="1"/>
  <c r="J122" i="7"/>
  <c r="BF122" i="7" s="1"/>
  <c r="BK121" i="7"/>
  <c r="BI121" i="7"/>
  <c r="BH121" i="7"/>
  <c r="BG121" i="7"/>
  <c r="F35" i="7" s="1"/>
  <c r="BF121" i="7"/>
  <c r="J34" i="7" s="1"/>
  <c r="BE121" i="7"/>
  <c r="F33" i="7" s="1"/>
  <c r="T121" i="7"/>
  <c r="R121" i="7"/>
  <c r="R120" i="7" s="1"/>
  <c r="R119" i="7" s="1"/>
  <c r="R118" i="7" s="1"/>
  <c r="P121" i="7"/>
  <c r="J121" i="7"/>
  <c r="BK120" i="7"/>
  <c r="J120" i="7" s="1"/>
  <c r="T120" i="7"/>
  <c r="T119" i="7"/>
  <c r="T118" i="7" s="1"/>
  <c r="P118" i="7"/>
  <c r="AU100" i="1" s="1"/>
  <c r="J114" i="7"/>
  <c r="F114" i="7"/>
  <c r="J112" i="7"/>
  <c r="F112" i="7"/>
  <c r="E110" i="7"/>
  <c r="J98" i="7"/>
  <c r="F92" i="7"/>
  <c r="F91" i="7"/>
  <c r="J89" i="7"/>
  <c r="F89" i="7"/>
  <c r="E87" i="7"/>
  <c r="J37" i="7"/>
  <c r="J36" i="7"/>
  <c r="J35" i="7"/>
  <c r="F34" i="7"/>
  <c r="BA100" i="1" s="1"/>
  <c r="J33" i="7"/>
  <c r="AV100" i="1" s="1"/>
  <c r="AT100" i="1" s="1"/>
  <c r="J24" i="7"/>
  <c r="E24" i="7"/>
  <c r="J23" i="7"/>
  <c r="J21" i="7"/>
  <c r="E21" i="7"/>
  <c r="J91" i="7" s="1"/>
  <c r="J20" i="7"/>
  <c r="J18" i="7"/>
  <c r="E18" i="7"/>
  <c r="F115" i="7" s="1"/>
  <c r="J17" i="7"/>
  <c r="J15" i="7"/>
  <c r="E15" i="7"/>
  <c r="J14" i="7"/>
  <c r="E7" i="7"/>
  <c r="E108" i="7" s="1"/>
  <c r="BK130" i="6"/>
  <c r="BK129" i="6" s="1"/>
  <c r="J129" i="6" s="1"/>
  <c r="BI130" i="6"/>
  <c r="F37" i="6" s="1"/>
  <c r="BD99" i="1" s="1"/>
  <c r="BH130" i="6"/>
  <c r="BG130" i="6"/>
  <c r="BE130" i="6"/>
  <c r="T130" i="6"/>
  <c r="T129" i="6" s="1"/>
  <c r="R130" i="6"/>
  <c r="P130" i="6"/>
  <c r="J130" i="6"/>
  <c r="BF130" i="6" s="1"/>
  <c r="R129" i="6"/>
  <c r="P129" i="6"/>
  <c r="BK128" i="6"/>
  <c r="BI128" i="6"/>
  <c r="BH128" i="6"/>
  <c r="BG128" i="6"/>
  <c r="BF128" i="6"/>
  <c r="BE128" i="6"/>
  <c r="T128" i="6"/>
  <c r="R128" i="6"/>
  <c r="P128" i="6"/>
  <c r="J128" i="6"/>
  <c r="BK127" i="6"/>
  <c r="BI127" i="6"/>
  <c r="BH127" i="6"/>
  <c r="BG127" i="6"/>
  <c r="BF127" i="6"/>
  <c r="BE127" i="6"/>
  <c r="T127" i="6"/>
  <c r="T126" i="6" s="1"/>
  <c r="R127" i="6"/>
  <c r="P127" i="6"/>
  <c r="J127" i="6"/>
  <c r="BK126" i="6"/>
  <c r="J126" i="6" s="1"/>
  <c r="J99" i="6" s="1"/>
  <c r="R126" i="6"/>
  <c r="BK125" i="6"/>
  <c r="BI125" i="6"/>
  <c r="BH125" i="6"/>
  <c r="BG125" i="6"/>
  <c r="BE125" i="6"/>
  <c r="T125" i="6"/>
  <c r="R125" i="6"/>
  <c r="P125" i="6"/>
  <c r="P122" i="6" s="1"/>
  <c r="J125" i="6"/>
  <c r="BF125" i="6" s="1"/>
  <c r="BK124" i="6"/>
  <c r="BI124" i="6"/>
  <c r="BH124" i="6"/>
  <c r="BG124" i="6"/>
  <c r="BF124" i="6"/>
  <c r="BE124" i="6"/>
  <c r="T124" i="6"/>
  <c r="R124" i="6"/>
  <c r="P124" i="6"/>
  <c r="J124" i="6"/>
  <c r="BK123" i="6"/>
  <c r="BK122" i="6" s="1"/>
  <c r="J122" i="6" s="1"/>
  <c r="J98" i="6" s="1"/>
  <c r="BI123" i="6"/>
  <c r="BH123" i="6"/>
  <c r="BG123" i="6"/>
  <c r="F35" i="6" s="1"/>
  <c r="BB99" i="1" s="1"/>
  <c r="BE123" i="6"/>
  <c r="T123" i="6"/>
  <c r="R123" i="6"/>
  <c r="R122" i="6" s="1"/>
  <c r="P123" i="6"/>
  <c r="J123" i="6"/>
  <c r="BF123" i="6" s="1"/>
  <c r="T122" i="6"/>
  <c r="BK121" i="6"/>
  <c r="R121" i="6"/>
  <c r="R120" i="6" s="1"/>
  <c r="J117" i="6"/>
  <c r="J116" i="6"/>
  <c r="F116" i="6"/>
  <c r="J114" i="6"/>
  <c r="F114" i="6"/>
  <c r="E112" i="6"/>
  <c r="J100" i="6"/>
  <c r="J91" i="6"/>
  <c r="F91" i="6"/>
  <c r="J89" i="6"/>
  <c r="F89" i="6"/>
  <c r="E87" i="6"/>
  <c r="J37" i="6"/>
  <c r="J36" i="6"/>
  <c r="J35" i="6"/>
  <c r="J33" i="6"/>
  <c r="AV99" i="1" s="1"/>
  <c r="J24" i="6"/>
  <c r="E24" i="6"/>
  <c r="J92" i="6" s="1"/>
  <c r="J23" i="6"/>
  <c r="J21" i="6"/>
  <c r="E21" i="6"/>
  <c r="J20" i="6"/>
  <c r="J18" i="6"/>
  <c r="E18" i="6"/>
  <c r="F117" i="6" s="1"/>
  <c r="J17" i="6"/>
  <c r="J15" i="6"/>
  <c r="E15" i="6"/>
  <c r="J14" i="6"/>
  <c r="E7" i="6"/>
  <c r="E110" i="6" s="1"/>
  <c r="BK135" i="5"/>
  <c r="BK134" i="5" s="1"/>
  <c r="J134" i="5" s="1"/>
  <c r="J101" i="5" s="1"/>
  <c r="BI135" i="5"/>
  <c r="BH135" i="5"/>
  <c r="BG135" i="5"/>
  <c r="BE135" i="5"/>
  <c r="T135" i="5"/>
  <c r="R135" i="5"/>
  <c r="R134" i="5" s="1"/>
  <c r="P135" i="5"/>
  <c r="J135" i="5"/>
  <c r="BF135" i="5" s="1"/>
  <c r="T134" i="5"/>
  <c r="P134" i="5"/>
  <c r="BK133" i="5"/>
  <c r="BI133" i="5"/>
  <c r="BH133" i="5"/>
  <c r="BG133" i="5"/>
  <c r="BE133" i="5"/>
  <c r="T133" i="5"/>
  <c r="R133" i="5"/>
  <c r="P133" i="5"/>
  <c r="J133" i="5"/>
  <c r="BF133" i="5" s="1"/>
  <c r="BK132" i="5"/>
  <c r="BI132" i="5"/>
  <c r="BH132" i="5"/>
  <c r="BG132" i="5"/>
  <c r="BF132" i="5"/>
  <c r="BE132" i="5"/>
  <c r="T132" i="5"/>
  <c r="R132" i="5"/>
  <c r="P132" i="5"/>
  <c r="J132" i="5"/>
  <c r="BK131" i="5"/>
  <c r="J131" i="5" s="1"/>
  <c r="J100" i="5" s="1"/>
  <c r="T131" i="5"/>
  <c r="R131" i="5"/>
  <c r="BK130" i="5"/>
  <c r="BI130" i="5"/>
  <c r="BH130" i="5"/>
  <c r="BG130" i="5"/>
  <c r="BE130" i="5"/>
  <c r="T130" i="5"/>
  <c r="R130" i="5"/>
  <c r="P130" i="5"/>
  <c r="J130" i="5"/>
  <c r="BF130" i="5" s="1"/>
  <c r="BK129" i="5"/>
  <c r="BI129" i="5"/>
  <c r="BH129" i="5"/>
  <c r="BG129" i="5"/>
  <c r="BE129" i="5"/>
  <c r="T129" i="5"/>
  <c r="R129" i="5"/>
  <c r="P129" i="5"/>
  <c r="J129" i="5"/>
  <c r="BF129" i="5" s="1"/>
  <c r="J34" i="5" s="1"/>
  <c r="AW98" i="1" s="1"/>
  <c r="BK128" i="5"/>
  <c r="J128" i="5" s="1"/>
  <c r="J99" i="5" s="1"/>
  <c r="T128" i="5"/>
  <c r="P128" i="5"/>
  <c r="BK127" i="5"/>
  <c r="BI127" i="5"/>
  <c r="BH127" i="5"/>
  <c r="BG127" i="5"/>
  <c r="BF127" i="5"/>
  <c r="BE127" i="5"/>
  <c r="T127" i="5"/>
  <c r="R127" i="5"/>
  <c r="P127" i="5"/>
  <c r="J127" i="5"/>
  <c r="BK126" i="5"/>
  <c r="BK123" i="5" s="1"/>
  <c r="BI126" i="5"/>
  <c r="BH126" i="5"/>
  <c r="BG126" i="5"/>
  <c r="BF126" i="5"/>
  <c r="BE126" i="5"/>
  <c r="T126" i="5"/>
  <c r="R126" i="5"/>
  <c r="P126" i="5"/>
  <c r="J126" i="5"/>
  <c r="BK125" i="5"/>
  <c r="BI125" i="5"/>
  <c r="BH125" i="5"/>
  <c r="BG125" i="5"/>
  <c r="BF125" i="5"/>
  <c r="BE125" i="5"/>
  <c r="T125" i="5"/>
  <c r="R125" i="5"/>
  <c r="P125" i="5"/>
  <c r="J125" i="5"/>
  <c r="BK124" i="5"/>
  <c r="BI124" i="5"/>
  <c r="BH124" i="5"/>
  <c r="BG124" i="5"/>
  <c r="BF124" i="5"/>
  <c r="BE124" i="5"/>
  <c r="T124" i="5"/>
  <c r="R124" i="5"/>
  <c r="P124" i="5"/>
  <c r="P123" i="5" s="1"/>
  <c r="J124" i="5"/>
  <c r="R123" i="5"/>
  <c r="F117" i="5"/>
  <c r="F115" i="5"/>
  <c r="E113" i="5"/>
  <c r="J91" i="5"/>
  <c r="F91" i="5"/>
  <c r="J89" i="5"/>
  <c r="F89" i="5"/>
  <c r="E87" i="5"/>
  <c r="J37" i="5"/>
  <c r="F37" i="5"/>
  <c r="J36" i="5"/>
  <c r="J35" i="5"/>
  <c r="AX98" i="1" s="1"/>
  <c r="J24" i="5"/>
  <c r="E24" i="5"/>
  <c r="J23" i="5"/>
  <c r="J21" i="5"/>
  <c r="E21" i="5"/>
  <c r="J117" i="5" s="1"/>
  <c r="J20" i="5"/>
  <c r="J18" i="5"/>
  <c r="E18" i="5"/>
  <c r="J17" i="5"/>
  <c r="J15" i="5"/>
  <c r="E15" i="5"/>
  <c r="J14" i="5"/>
  <c r="J115" i="5"/>
  <c r="E7" i="5"/>
  <c r="BK136" i="4"/>
  <c r="BK135" i="4" s="1"/>
  <c r="J135" i="4" s="1"/>
  <c r="J101" i="4" s="1"/>
  <c r="BI136" i="4"/>
  <c r="BH136" i="4"/>
  <c r="BG136" i="4"/>
  <c r="BE136" i="4"/>
  <c r="T136" i="4"/>
  <c r="T135" i="4" s="1"/>
  <c r="R136" i="4"/>
  <c r="R135" i="4" s="1"/>
  <c r="P136" i="4"/>
  <c r="J136" i="4"/>
  <c r="BF136" i="4" s="1"/>
  <c r="P135" i="4"/>
  <c r="BK134" i="4"/>
  <c r="BK132" i="4" s="1"/>
  <c r="BI134" i="4"/>
  <c r="BH134" i="4"/>
  <c r="BG134" i="4"/>
  <c r="BE134" i="4"/>
  <c r="T134" i="4"/>
  <c r="T132" i="4" s="1"/>
  <c r="R134" i="4"/>
  <c r="P134" i="4"/>
  <c r="J134" i="4"/>
  <c r="BF134" i="4" s="1"/>
  <c r="BK133" i="4"/>
  <c r="BI133" i="4"/>
  <c r="BH133" i="4"/>
  <c r="BG133" i="4"/>
  <c r="BF133" i="4"/>
  <c r="BE133" i="4"/>
  <c r="T133" i="4"/>
  <c r="R133" i="4"/>
  <c r="P133" i="4"/>
  <c r="P132" i="4" s="1"/>
  <c r="J133" i="4"/>
  <c r="R132" i="4"/>
  <c r="J132" i="4"/>
  <c r="J100" i="4" s="1"/>
  <c r="BK131" i="4"/>
  <c r="BI131" i="4"/>
  <c r="BH131" i="4"/>
  <c r="BG131" i="4"/>
  <c r="BE131" i="4"/>
  <c r="T131" i="4"/>
  <c r="R131" i="4"/>
  <c r="P131" i="4"/>
  <c r="J131" i="4"/>
  <c r="BF131" i="4" s="1"/>
  <c r="BK130" i="4"/>
  <c r="BI130" i="4"/>
  <c r="BH130" i="4"/>
  <c r="BG130" i="4"/>
  <c r="BE130" i="4"/>
  <c r="T130" i="4"/>
  <c r="R130" i="4"/>
  <c r="P130" i="4"/>
  <c r="J130" i="4"/>
  <c r="BF130" i="4" s="1"/>
  <c r="BK129" i="4"/>
  <c r="BI129" i="4"/>
  <c r="BH129" i="4"/>
  <c r="BG129" i="4"/>
  <c r="BF129" i="4"/>
  <c r="BE129" i="4"/>
  <c r="T129" i="4"/>
  <c r="R129" i="4"/>
  <c r="P129" i="4"/>
  <c r="J129" i="4"/>
  <c r="BK128" i="4"/>
  <c r="BK127" i="4" s="1"/>
  <c r="J127" i="4" s="1"/>
  <c r="J99" i="4" s="1"/>
  <c r="BI128" i="4"/>
  <c r="BH128" i="4"/>
  <c r="BG128" i="4"/>
  <c r="BE128" i="4"/>
  <c r="T128" i="4"/>
  <c r="R128" i="4"/>
  <c r="P128" i="4"/>
  <c r="P127" i="4" s="1"/>
  <c r="J128" i="4"/>
  <c r="BF128" i="4" s="1"/>
  <c r="T127" i="4"/>
  <c r="BK126" i="4"/>
  <c r="BK123" i="4" s="1"/>
  <c r="BI126" i="4"/>
  <c r="BH126" i="4"/>
  <c r="BG126" i="4"/>
  <c r="BE126" i="4"/>
  <c r="T126" i="4"/>
  <c r="R126" i="4"/>
  <c r="P126" i="4"/>
  <c r="J126" i="4"/>
  <c r="BF126" i="4" s="1"/>
  <c r="BK125" i="4"/>
  <c r="BI125" i="4"/>
  <c r="BH125" i="4"/>
  <c r="BG125" i="4"/>
  <c r="BF125" i="4"/>
  <c r="BE125" i="4"/>
  <c r="J33" i="4" s="1"/>
  <c r="AV97" i="1" s="1"/>
  <c r="T125" i="4"/>
  <c r="R125" i="4"/>
  <c r="P125" i="4"/>
  <c r="J125" i="4"/>
  <c r="BK124" i="4"/>
  <c r="BI124" i="4"/>
  <c r="F37" i="4" s="1"/>
  <c r="BD97" i="1" s="1"/>
  <c r="BH124" i="4"/>
  <c r="BG124" i="4"/>
  <c r="BF124" i="4"/>
  <c r="BE124" i="4"/>
  <c r="T124" i="4"/>
  <c r="R124" i="4"/>
  <c r="R123" i="4" s="1"/>
  <c r="P124" i="4"/>
  <c r="P123" i="4" s="1"/>
  <c r="P122" i="4" s="1"/>
  <c r="P121" i="4" s="1"/>
  <c r="AU97" i="1" s="1"/>
  <c r="J124" i="4"/>
  <c r="J118" i="4"/>
  <c r="F115" i="4"/>
  <c r="E113" i="4"/>
  <c r="J92" i="4"/>
  <c r="J89" i="4"/>
  <c r="F89" i="4"/>
  <c r="E87" i="4"/>
  <c r="J37" i="4"/>
  <c r="J36" i="4"/>
  <c r="AY97" i="1" s="1"/>
  <c r="J35" i="4"/>
  <c r="AX97" i="1" s="1"/>
  <c r="J24" i="4"/>
  <c r="E24" i="4"/>
  <c r="J23" i="4"/>
  <c r="J21" i="4"/>
  <c r="E21" i="4"/>
  <c r="J91" i="4" s="1"/>
  <c r="J20" i="4"/>
  <c r="J18" i="4"/>
  <c r="E18" i="4"/>
  <c r="J17" i="4"/>
  <c r="J15" i="4"/>
  <c r="E15" i="4"/>
  <c r="F117" i="4" s="1"/>
  <c r="J14" i="4"/>
  <c r="J115" i="4"/>
  <c r="E7" i="4"/>
  <c r="E111" i="4" s="1"/>
  <c r="BK135" i="3"/>
  <c r="BI135" i="3"/>
  <c r="BH135" i="3"/>
  <c r="BG135" i="3"/>
  <c r="BE135" i="3"/>
  <c r="T135" i="3"/>
  <c r="R135" i="3"/>
  <c r="P135" i="3"/>
  <c r="J135" i="3"/>
  <c r="BF135" i="3" s="1"/>
  <c r="J134" i="3"/>
  <c r="J133" i="3"/>
  <c r="J132" i="3"/>
  <c r="J131" i="3"/>
  <c r="J130" i="3"/>
  <c r="J129" i="3"/>
  <c r="J128" i="3"/>
  <c r="J127" i="3"/>
  <c r="J126" i="3"/>
  <c r="J120" i="3" s="1"/>
  <c r="J125" i="3"/>
  <c r="J124" i="3"/>
  <c r="J123" i="3"/>
  <c r="J122" i="3"/>
  <c r="BK121" i="3"/>
  <c r="BK120" i="3" s="1"/>
  <c r="BK119" i="3" s="1"/>
  <c r="BI121" i="3"/>
  <c r="BH121" i="3"/>
  <c r="BG121" i="3"/>
  <c r="BF121" i="3"/>
  <c r="BE121" i="3"/>
  <c r="T121" i="3"/>
  <c r="T120" i="3" s="1"/>
  <c r="T119" i="3" s="1"/>
  <c r="R121" i="3"/>
  <c r="R120" i="3" s="1"/>
  <c r="R119" i="3" s="1"/>
  <c r="R118" i="3" s="1"/>
  <c r="P121" i="3"/>
  <c r="J121" i="3"/>
  <c r="P120" i="3"/>
  <c r="P119" i="3" s="1"/>
  <c r="P118" i="3" s="1"/>
  <c r="AU96" i="1" s="1"/>
  <c r="BK118" i="3"/>
  <c r="T118" i="3"/>
  <c r="F115" i="3"/>
  <c r="F112" i="3"/>
  <c r="E110" i="3"/>
  <c r="J92" i="3"/>
  <c r="J89" i="3"/>
  <c r="F89" i="3"/>
  <c r="E87" i="3"/>
  <c r="J37" i="3"/>
  <c r="F37" i="3"/>
  <c r="BD96" i="1" s="1"/>
  <c r="J36" i="3"/>
  <c r="F36" i="3"/>
  <c r="BC96" i="1" s="1"/>
  <c r="J35" i="3"/>
  <c r="F35" i="3"/>
  <c r="J34" i="3"/>
  <c r="AW96" i="1" s="1"/>
  <c r="AT96" i="1" s="1"/>
  <c r="F34" i="3"/>
  <c r="BA96" i="1" s="1"/>
  <c r="J33" i="3"/>
  <c r="F33" i="3"/>
  <c r="J24" i="3"/>
  <c r="E24" i="3"/>
  <c r="J115" i="3" s="1"/>
  <c r="J23" i="3"/>
  <c r="J21" i="3"/>
  <c r="E21" i="3"/>
  <c r="J91" i="3" s="1"/>
  <c r="J20" i="3"/>
  <c r="J18" i="3"/>
  <c r="E18" i="3"/>
  <c r="F92" i="3" s="1"/>
  <c r="J17" i="3"/>
  <c r="J15" i="3"/>
  <c r="E15" i="3"/>
  <c r="F91" i="3" s="1"/>
  <c r="J14" i="3"/>
  <c r="J112" i="3"/>
  <c r="E7" i="3"/>
  <c r="E85" i="3" s="1"/>
  <c r="BK164" i="2"/>
  <c r="BI164" i="2"/>
  <c r="BH164" i="2"/>
  <c r="BG164" i="2"/>
  <c r="BF164" i="2"/>
  <c r="BE164" i="2"/>
  <c r="T164" i="2"/>
  <c r="R164" i="2"/>
  <c r="P164" i="2"/>
  <c r="J164" i="2"/>
  <c r="BK163" i="2"/>
  <c r="BI163" i="2"/>
  <c r="BH163" i="2"/>
  <c r="BG163" i="2"/>
  <c r="BF163" i="2"/>
  <c r="BE163" i="2"/>
  <c r="T163" i="2"/>
  <c r="R163" i="2"/>
  <c r="R162" i="2" s="1"/>
  <c r="P163" i="2"/>
  <c r="J163" i="2"/>
  <c r="BK162" i="2"/>
  <c r="J162" i="2" s="1"/>
  <c r="J106" i="2" s="1"/>
  <c r="BK161" i="2"/>
  <c r="BI161" i="2"/>
  <c r="BH161" i="2"/>
  <c r="BG161" i="2"/>
  <c r="BF161" i="2"/>
  <c r="BE161" i="2"/>
  <c r="T161" i="2"/>
  <c r="R161" i="2"/>
  <c r="P161" i="2"/>
  <c r="J161" i="2"/>
  <c r="BK160" i="2"/>
  <c r="BK159" i="2" s="1"/>
  <c r="J159" i="2" s="1"/>
  <c r="J105" i="2" s="1"/>
  <c r="BI160" i="2"/>
  <c r="BH160" i="2"/>
  <c r="BG160" i="2"/>
  <c r="BE160" i="2"/>
  <c r="T160" i="2"/>
  <c r="T159" i="2" s="1"/>
  <c r="R160" i="2"/>
  <c r="R159" i="2" s="1"/>
  <c r="P160" i="2"/>
  <c r="J160" i="2"/>
  <c r="BF160" i="2" s="1"/>
  <c r="P159" i="2"/>
  <c r="BK158" i="2"/>
  <c r="BI158" i="2"/>
  <c r="BH158" i="2"/>
  <c r="BG158" i="2"/>
  <c r="BF158" i="2"/>
  <c r="BE158" i="2"/>
  <c r="T158" i="2"/>
  <c r="R158" i="2"/>
  <c r="P158" i="2"/>
  <c r="J158" i="2"/>
  <c r="BK157" i="2"/>
  <c r="BI157" i="2"/>
  <c r="BH157" i="2"/>
  <c r="BG157" i="2"/>
  <c r="BE157" i="2"/>
  <c r="T157" i="2"/>
  <c r="R157" i="2"/>
  <c r="P157" i="2"/>
  <c r="P154" i="2" s="1"/>
  <c r="J157" i="2"/>
  <c r="BF157" i="2" s="1"/>
  <c r="BK156" i="2"/>
  <c r="BI156" i="2"/>
  <c r="BH156" i="2"/>
  <c r="BG156" i="2"/>
  <c r="BF156" i="2"/>
  <c r="BE156" i="2"/>
  <c r="T156" i="2"/>
  <c r="R156" i="2"/>
  <c r="P156" i="2"/>
  <c r="J156" i="2"/>
  <c r="BK155" i="2"/>
  <c r="BI155" i="2"/>
  <c r="BH155" i="2"/>
  <c r="BG155" i="2"/>
  <c r="BF155" i="2"/>
  <c r="BE155" i="2"/>
  <c r="T155" i="2"/>
  <c r="R155" i="2"/>
  <c r="R154" i="2" s="1"/>
  <c r="P155" i="2"/>
  <c r="J155" i="2"/>
  <c r="BK153" i="2"/>
  <c r="BI153" i="2"/>
  <c r="BH153" i="2"/>
  <c r="BG153" i="2"/>
  <c r="BF153" i="2"/>
  <c r="BE153" i="2"/>
  <c r="T153" i="2"/>
  <c r="R153" i="2"/>
  <c r="P153" i="2"/>
  <c r="J153" i="2"/>
  <c r="BK152" i="2"/>
  <c r="BI152" i="2"/>
  <c r="BH152" i="2"/>
  <c r="BG152" i="2"/>
  <c r="BE152" i="2"/>
  <c r="T152" i="2"/>
  <c r="R152" i="2"/>
  <c r="P152" i="2"/>
  <c r="J152" i="2"/>
  <c r="BF152" i="2" s="1"/>
  <c r="BK151" i="2"/>
  <c r="BI151" i="2"/>
  <c r="BH151" i="2"/>
  <c r="BG151" i="2"/>
  <c r="BF151" i="2"/>
  <c r="BE151" i="2"/>
  <c r="T151" i="2"/>
  <c r="R151" i="2"/>
  <c r="P151" i="2"/>
  <c r="J151" i="2"/>
  <c r="BK150" i="2"/>
  <c r="BI150" i="2"/>
  <c r="BH150" i="2"/>
  <c r="BG150" i="2"/>
  <c r="BF150" i="2"/>
  <c r="BE150" i="2"/>
  <c r="T150" i="2"/>
  <c r="R150" i="2"/>
  <c r="P150" i="2"/>
  <c r="J150" i="2"/>
  <c r="BK149" i="2"/>
  <c r="BI149" i="2"/>
  <c r="BH149" i="2"/>
  <c r="BG149" i="2"/>
  <c r="BE149" i="2"/>
  <c r="T149" i="2"/>
  <c r="R149" i="2"/>
  <c r="P149" i="2"/>
  <c r="J149" i="2"/>
  <c r="BF149" i="2" s="1"/>
  <c r="BK148" i="2"/>
  <c r="BI148" i="2"/>
  <c r="BH148" i="2"/>
  <c r="BG148" i="2"/>
  <c r="BF148" i="2"/>
  <c r="BE148" i="2"/>
  <c r="T148" i="2"/>
  <c r="R148" i="2"/>
  <c r="P148" i="2"/>
  <c r="J148" i="2"/>
  <c r="BK147" i="2"/>
  <c r="BI147" i="2"/>
  <c r="BH147" i="2"/>
  <c r="BG147" i="2"/>
  <c r="BF147" i="2"/>
  <c r="BE147" i="2"/>
  <c r="T147" i="2"/>
  <c r="R147" i="2"/>
  <c r="P147" i="2"/>
  <c r="J147" i="2"/>
  <c r="BK146" i="2"/>
  <c r="BI146" i="2"/>
  <c r="BH146" i="2"/>
  <c r="BG146" i="2"/>
  <c r="BE146" i="2"/>
  <c r="T146" i="2"/>
  <c r="R146" i="2"/>
  <c r="R145" i="2" s="1"/>
  <c r="R144" i="2" s="1"/>
  <c r="P146" i="2"/>
  <c r="J146" i="2"/>
  <c r="BF146" i="2" s="1"/>
  <c r="T145" i="2"/>
  <c r="BK143" i="2"/>
  <c r="BI143" i="2"/>
  <c r="BH143" i="2"/>
  <c r="BG143" i="2"/>
  <c r="BF143" i="2"/>
  <c r="BE143" i="2"/>
  <c r="T143" i="2"/>
  <c r="T142" i="2" s="1"/>
  <c r="R143" i="2"/>
  <c r="R142" i="2" s="1"/>
  <c r="P143" i="2"/>
  <c r="J143" i="2"/>
  <c r="BK142" i="2"/>
  <c r="J142" i="2" s="1"/>
  <c r="J101" i="2" s="1"/>
  <c r="P142" i="2"/>
  <c r="BK141" i="2"/>
  <c r="BI141" i="2"/>
  <c r="BH141" i="2"/>
  <c r="BG141" i="2"/>
  <c r="BE141" i="2"/>
  <c r="T141" i="2"/>
  <c r="R141" i="2"/>
  <c r="R139" i="2" s="1"/>
  <c r="P141" i="2"/>
  <c r="J141" i="2"/>
  <c r="BF141" i="2" s="1"/>
  <c r="BK140" i="2"/>
  <c r="BI140" i="2"/>
  <c r="BH140" i="2"/>
  <c r="BG140" i="2"/>
  <c r="BF140" i="2"/>
  <c r="BE140" i="2"/>
  <c r="T140" i="2"/>
  <c r="R140" i="2"/>
  <c r="P140" i="2"/>
  <c r="P139" i="2" s="1"/>
  <c r="J140" i="2"/>
  <c r="BK139" i="2"/>
  <c r="J139" i="2" s="1"/>
  <c r="J100" i="2" s="1"/>
  <c r="BK138" i="2"/>
  <c r="BI138" i="2"/>
  <c r="BH138" i="2"/>
  <c r="BG138" i="2"/>
  <c r="BE138" i="2"/>
  <c r="T138" i="2"/>
  <c r="R138" i="2"/>
  <c r="P138" i="2"/>
  <c r="J138" i="2"/>
  <c r="BF138" i="2" s="1"/>
  <c r="BK137" i="2"/>
  <c r="BI137" i="2"/>
  <c r="BH137" i="2"/>
  <c r="BG137" i="2"/>
  <c r="BF137" i="2"/>
  <c r="BE137" i="2"/>
  <c r="T137" i="2"/>
  <c r="R137" i="2"/>
  <c r="P137" i="2"/>
  <c r="J137" i="2"/>
  <c r="BK136" i="2"/>
  <c r="BI136" i="2"/>
  <c r="BH136" i="2"/>
  <c r="BG136" i="2"/>
  <c r="BF136" i="2"/>
  <c r="BE136" i="2"/>
  <c r="T136" i="2"/>
  <c r="R136" i="2"/>
  <c r="P136" i="2"/>
  <c r="J136" i="2"/>
  <c r="BK135" i="2"/>
  <c r="BI135" i="2"/>
  <c r="BH135" i="2"/>
  <c r="BG135" i="2"/>
  <c r="F35" i="2" s="1"/>
  <c r="BB95" i="1" s="1"/>
  <c r="BE135" i="2"/>
  <c r="T135" i="2"/>
  <c r="R135" i="2"/>
  <c r="P135" i="2"/>
  <c r="P132" i="2" s="1"/>
  <c r="J135" i="2"/>
  <c r="BF135" i="2" s="1"/>
  <c r="BK134" i="2"/>
  <c r="BI134" i="2"/>
  <c r="BH134" i="2"/>
  <c r="BG134" i="2"/>
  <c r="BF134" i="2"/>
  <c r="BE134" i="2"/>
  <c r="T134" i="2"/>
  <c r="R134" i="2"/>
  <c r="P134" i="2"/>
  <c r="J134" i="2"/>
  <c r="BK133" i="2"/>
  <c r="BI133" i="2"/>
  <c r="BH133" i="2"/>
  <c r="BG133" i="2"/>
  <c r="BF133" i="2"/>
  <c r="BE133" i="2"/>
  <c r="T133" i="2"/>
  <c r="R133" i="2"/>
  <c r="R132" i="2" s="1"/>
  <c r="R127" i="2" s="1"/>
  <c r="P133" i="2"/>
  <c r="J133" i="2"/>
  <c r="BK131" i="2"/>
  <c r="BK128" i="2" s="1"/>
  <c r="BI131" i="2"/>
  <c r="BH131" i="2"/>
  <c r="BG131" i="2"/>
  <c r="BF131" i="2"/>
  <c r="BE131" i="2"/>
  <c r="T131" i="2"/>
  <c r="R131" i="2"/>
  <c r="P131" i="2"/>
  <c r="J131" i="2"/>
  <c r="BK130" i="2"/>
  <c r="BI130" i="2"/>
  <c r="BH130" i="2"/>
  <c r="BG130" i="2"/>
  <c r="BE130" i="2"/>
  <c r="J33" i="2" s="1"/>
  <c r="AV95" i="1" s="1"/>
  <c r="T130" i="2"/>
  <c r="T128" i="2" s="1"/>
  <c r="R130" i="2"/>
  <c r="P130" i="2"/>
  <c r="J130" i="2"/>
  <c r="BF130" i="2" s="1"/>
  <c r="J34" i="2" s="1"/>
  <c r="AW95" i="1" s="1"/>
  <c r="BK129" i="2"/>
  <c r="BI129" i="2"/>
  <c r="F37" i="2" s="1"/>
  <c r="BD95" i="1" s="1"/>
  <c r="BD94" i="1" s="1"/>
  <c r="W33" i="1" s="1"/>
  <c r="BH129" i="2"/>
  <c r="F36" i="2" s="1"/>
  <c r="BC95" i="1" s="1"/>
  <c r="BG129" i="2"/>
  <c r="BF129" i="2"/>
  <c r="BE129" i="2"/>
  <c r="T129" i="2"/>
  <c r="R129" i="2"/>
  <c r="R128" i="2" s="1"/>
  <c r="P129" i="2"/>
  <c r="P128" i="2" s="1"/>
  <c r="J129" i="2"/>
  <c r="F122" i="2"/>
  <c r="J120" i="2"/>
  <c r="F120" i="2"/>
  <c r="E118" i="2"/>
  <c r="J92" i="2"/>
  <c r="J91" i="2"/>
  <c r="F89" i="2"/>
  <c r="E87" i="2"/>
  <c r="J37" i="2"/>
  <c r="J36" i="2"/>
  <c r="J35" i="2"/>
  <c r="J24" i="2"/>
  <c r="E24" i="2"/>
  <c r="J123" i="2" s="1"/>
  <c r="J23" i="2"/>
  <c r="J21" i="2"/>
  <c r="E21" i="2"/>
  <c r="J122" i="2" s="1"/>
  <c r="J20" i="2"/>
  <c r="J18" i="2"/>
  <c r="E18" i="2"/>
  <c r="J17" i="2"/>
  <c r="J15" i="2"/>
  <c r="E15" i="2"/>
  <c r="F91" i="2" s="1"/>
  <c r="J14" i="2"/>
  <c r="J89" i="2"/>
  <c r="E7" i="2"/>
  <c r="BD100" i="1"/>
  <c r="BB100" i="1"/>
  <c r="AZ100" i="1"/>
  <c r="AY100" i="1"/>
  <c r="AX100" i="1"/>
  <c r="AW100" i="1"/>
  <c r="AY99" i="1"/>
  <c r="AX99" i="1"/>
  <c r="BD98" i="1"/>
  <c r="AY98" i="1"/>
  <c r="BB96" i="1"/>
  <c r="AZ96" i="1"/>
  <c r="AY96" i="1"/>
  <c r="AX96" i="1"/>
  <c r="AV96" i="1"/>
  <c r="AY95" i="1"/>
  <c r="AX95" i="1"/>
  <c r="AS94" i="1"/>
  <c r="AM90" i="1"/>
  <c r="L90" i="1"/>
  <c r="AM89" i="1"/>
  <c r="L89" i="1"/>
  <c r="AM87" i="1"/>
  <c r="L87" i="1"/>
  <c r="L85" i="1"/>
  <c r="L84" i="1"/>
  <c r="E85" i="7" l="1"/>
  <c r="J128" i="2"/>
  <c r="J98" i="2" s="1"/>
  <c r="J123" i="4"/>
  <c r="J98" i="4" s="1"/>
  <c r="BK122" i="4"/>
  <c r="BK122" i="5"/>
  <c r="J123" i="5"/>
  <c r="J98" i="5" s="1"/>
  <c r="R126" i="2"/>
  <c r="J98" i="3"/>
  <c r="J119" i="3"/>
  <c r="AT95" i="1"/>
  <c r="BK120" i="6"/>
  <c r="J120" i="6" s="1"/>
  <c r="J121" i="6"/>
  <c r="J97" i="6" s="1"/>
  <c r="F92" i="2"/>
  <c r="F123" i="2"/>
  <c r="F33" i="2"/>
  <c r="AZ95" i="1" s="1"/>
  <c r="E85" i="5"/>
  <c r="E111" i="5"/>
  <c r="BK132" i="2"/>
  <c r="J132" i="2" s="1"/>
  <c r="J99" i="2" s="1"/>
  <c r="T139" i="2"/>
  <c r="R127" i="4"/>
  <c r="R122" i="4" s="1"/>
  <c r="R121" i="4" s="1"/>
  <c r="F92" i="5"/>
  <c r="F118" i="5"/>
  <c r="T154" i="2"/>
  <c r="T144" i="2" s="1"/>
  <c r="E85" i="4"/>
  <c r="P127" i="2"/>
  <c r="J114" i="3"/>
  <c r="AT99" i="1"/>
  <c r="E85" i="2"/>
  <c r="E116" i="2"/>
  <c r="P162" i="2"/>
  <c r="J92" i="5"/>
  <c r="J118" i="5"/>
  <c r="T132" i="2"/>
  <c r="T127" i="2" s="1"/>
  <c r="BK154" i="2"/>
  <c r="J154" i="2" s="1"/>
  <c r="J104" i="2" s="1"/>
  <c r="F118" i="4"/>
  <c r="F92" i="4"/>
  <c r="F33" i="5"/>
  <c r="AZ98" i="1" s="1"/>
  <c r="F34" i="2"/>
  <c r="BA95" i="1" s="1"/>
  <c r="T162" i="2"/>
  <c r="F34" i="4"/>
  <c r="BA97" i="1" s="1"/>
  <c r="F36" i="4"/>
  <c r="BC97" i="1" s="1"/>
  <c r="BC94" i="1" s="1"/>
  <c r="F34" i="5"/>
  <c r="BA98" i="1" s="1"/>
  <c r="J33" i="5"/>
  <c r="AV98" i="1" s="1"/>
  <c r="AT98" i="1" s="1"/>
  <c r="P145" i="2"/>
  <c r="F114" i="3"/>
  <c r="J34" i="4"/>
  <c r="AW97" i="1" s="1"/>
  <c r="AT97" i="1" s="1"/>
  <c r="F35" i="4"/>
  <c r="BB97" i="1" s="1"/>
  <c r="BB94" i="1" s="1"/>
  <c r="F33" i="4"/>
  <c r="AZ97" i="1" s="1"/>
  <c r="J34" i="6"/>
  <c r="AW99" i="1" s="1"/>
  <c r="F34" i="6"/>
  <c r="BA99" i="1" s="1"/>
  <c r="P121" i="6"/>
  <c r="P120" i="6" s="1"/>
  <c r="AU99" i="1" s="1"/>
  <c r="E85" i="6"/>
  <c r="F92" i="6"/>
  <c r="P126" i="6"/>
  <c r="BK119" i="7"/>
  <c r="BK145" i="2"/>
  <c r="F36" i="5"/>
  <c r="BC98" i="1" s="1"/>
  <c r="P131" i="5"/>
  <c r="P122" i="5" s="1"/>
  <c r="P121" i="5" s="1"/>
  <c r="AU98" i="1" s="1"/>
  <c r="F36" i="6"/>
  <c r="BC99" i="1" s="1"/>
  <c r="J92" i="7"/>
  <c r="J115" i="7"/>
  <c r="F91" i="4"/>
  <c r="J117" i="4"/>
  <c r="T123" i="4"/>
  <c r="T122" i="4" s="1"/>
  <c r="T121" i="4" s="1"/>
  <c r="F35" i="5"/>
  <c r="BB98" i="1" s="1"/>
  <c r="T121" i="6"/>
  <c r="T120" i="6" s="1"/>
  <c r="E108" i="3"/>
  <c r="F33" i="6"/>
  <c r="AZ99" i="1" s="1"/>
  <c r="T123" i="5"/>
  <c r="T122" i="5" s="1"/>
  <c r="T121" i="5" s="1"/>
  <c r="R128" i="5"/>
  <c r="R122" i="5" s="1"/>
  <c r="R121" i="5" s="1"/>
  <c r="W31" i="1" l="1"/>
  <c r="AX94" i="1"/>
  <c r="T126" i="2"/>
  <c r="AY94" i="1"/>
  <c r="W32" i="1"/>
  <c r="J118" i="3"/>
  <c r="J97" i="3"/>
  <c r="J96" i="6"/>
  <c r="J30" i="6"/>
  <c r="P126" i="2"/>
  <c r="AU95" i="1" s="1"/>
  <c r="AU94" i="1" s="1"/>
  <c r="J122" i="5"/>
  <c r="J97" i="5" s="1"/>
  <c r="BK121" i="5"/>
  <c r="J121" i="5" s="1"/>
  <c r="J145" i="2"/>
  <c r="J103" i="2" s="1"/>
  <c r="BK144" i="2"/>
  <c r="J144" i="2" s="1"/>
  <c r="J102" i="2" s="1"/>
  <c r="P144" i="2"/>
  <c r="BK118" i="7"/>
  <c r="J118" i="7" s="1"/>
  <c r="J119" i="7"/>
  <c r="J97" i="7" s="1"/>
  <c r="J122" i="4"/>
  <c r="J97" i="4" s="1"/>
  <c r="BK121" i="4"/>
  <c r="J121" i="4" s="1"/>
  <c r="BA94" i="1"/>
  <c r="AZ94" i="1"/>
  <c r="BK127" i="2"/>
  <c r="J30" i="5" l="1"/>
  <c r="J96" i="5"/>
  <c r="J96" i="3"/>
  <c r="J30" i="3"/>
  <c r="J127" i="2"/>
  <c r="J97" i="2" s="1"/>
  <c r="BK126" i="2"/>
  <c r="J126" i="2" s="1"/>
  <c r="J30" i="7"/>
  <c r="J96" i="7"/>
  <c r="AV94" i="1"/>
  <c r="W29" i="1"/>
  <c r="J39" i="6"/>
  <c r="AG99" i="1"/>
  <c r="AN99" i="1" s="1"/>
  <c r="W30" i="1"/>
  <c r="AW94" i="1"/>
  <c r="AK30" i="1" s="1"/>
  <c r="J30" i="4"/>
  <c r="J96" i="4"/>
  <c r="J30" i="2" l="1"/>
  <c r="J96" i="2"/>
  <c r="J39" i="4"/>
  <c r="AG97" i="1"/>
  <c r="AN97" i="1" s="1"/>
  <c r="J39" i="3"/>
  <c r="AG96" i="1"/>
  <c r="AN96" i="1" s="1"/>
  <c r="AK29" i="1"/>
  <c r="AT94" i="1"/>
  <c r="J39" i="7"/>
  <c r="AG100" i="1"/>
  <c r="AN100" i="1" s="1"/>
  <c r="J39" i="5"/>
  <c r="AG98" i="1"/>
  <c r="AN98" i="1" s="1"/>
  <c r="AG95" i="1" l="1"/>
  <c r="J39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<sst xmlns="http://schemas.openxmlformats.org/spreadsheetml/2006/main" count="1831" uniqueCount="340">
  <si>
    <t>Export Komplet</t>
  </si>
  <si>
    <t/>
  </si>
  <si>
    <t>2.0</t>
  </si>
  <si>
    <t>False</t>
  </si>
  <si>
    <t>{aa0cfdbf-b83b-4b07-b1b8-e3fe3654ceff}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</si>
  <si>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</si>
  <si>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</si>
  <si>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</si>
  <si>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</si>
  <si>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</si>
  <si>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</si>
  <si>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</si>
  <si>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</si>
  <si>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</si>
  <si>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</si>
  <si>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</si>
  <si>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</si>
  <si>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</si>
  <si>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</si>
  <si>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</si>
  <si>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</si>
  <si>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</si>
  <si>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</si>
  <si>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</si>
  <si>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</si>
  <si>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</si>
  <si>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</si>
  <si>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</si>
  <si>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</si>
  <si>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</si>
  <si>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</si>
  <si>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</si>
  <si>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</si>
  <si>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</si>
  <si>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</si>
  <si>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</si>
  <si>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</si>
  <si>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</si>
  <si>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</si>
  <si>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</si>
  <si>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</si>
  <si>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</si>
  <si>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</si>
  <si>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</si>
  <si>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</si>
  <si>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</si>
  <si>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</si>
  <si>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</si>
  <si>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</si>
  <si>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</si>
  <si>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</si>
  <si>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</si>
  <si>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</si>
  <si>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</si>
  <si>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</si>
  <si>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</si>
  <si>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</si>
  <si>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</si>
  <si>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</si>
  <si>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</si>
  <si>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</si>
  <si>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</si>
  <si>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</si>
  <si>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</si>
  <si>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</si>
  <si>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</si>
  <si>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</si>
  <si>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</si>
  <si>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</si>
  <si>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</si>
  <si>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</si>
  <si>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</si>
  <si>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Záhradný prístrešok</t>
  </si>
  <si>
    <t>STA</t>
  </si>
  <si>
    <t>1</t>
  </si>
  <si>
    <t>{32f82593-1c64-46d6-8f4b-be1e96e1d018}</t>
  </si>
  <si>
    <t>b</t>
  </si>
  <si>
    <t>Trávnaté plochy a zeleň</t>
  </si>
  <si>
    <t>{eccfed50-5946-4451-920d-13db53717f3f}</t>
  </si>
  <si>
    <t>c</t>
  </si>
  <si>
    <t>Asfaltové spevnené plochy</t>
  </si>
  <si>
    <t>{45a7406f-6a53-4eb9-8057-225afe30eba6}</t>
  </si>
  <si>
    <t>d</t>
  </si>
  <si>
    <t>Mlatové spevnené plochy</t>
  </si>
  <si>
    <t>{443d233b-9854-43fb-a104-7cfe2ce817ed}</t>
  </si>
  <si>
    <t>e</t>
  </si>
  <si>
    <t>Štrkové spevnené plochy</t>
  </si>
  <si>
    <t>{f2b61ac5-4d81-4abe-b22f-6bdf0ef6e41f}</t>
  </si>
  <si>
    <t>f</t>
  </si>
  <si>
    <t>Mobiliár</t>
  </si>
  <si>
    <t>{c74efb49-35db-4045-849c-1110519d2154}</t>
  </si>
  <si>
    <t>KRYCÍ LIST ROZPOČTU</t>
  </si>
  <si>
    <t>Objekt:</t>
  </si>
  <si>
    <t>a - Záhradný prístrešok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</si>
  <si>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</si>
  <si>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</si>
  <si>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</si>
  <si>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</si>
  <si>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</si>
  <si>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</si>
  <si>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</si>
  <si>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</si>
  <si>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</si>
  <si>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</si>
  <si>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</si>
  <si>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</si>
  <si>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</si>
  <si>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</si>
  <si>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</si>
  <si>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</si>
  <si>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</si>
  <si>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</si>
  <si>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</si>
  <si>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</si>
  <si>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</si>
  <si>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</si>
  <si>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</si>
  <si>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</si>
  <si>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</si>
  <si>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</si>
  <si>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</si>
  <si>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</si>
  <si>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</si>
  <si>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</si>
  <si>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</si>
  <si>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</si>
  <si>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131211101.S</t>
  </si>
  <si>
    <t>Hĺbenie jám v  hornine tr.3 súdržných - ručným náradím</t>
  </si>
  <si>
    <t>m3</t>
  </si>
  <si>
    <t>4</t>
  </si>
  <si>
    <t>2</t>
  </si>
  <si>
    <t>-2043500890</t>
  </si>
  <si>
    <t>131211119.S</t>
  </si>
  <si>
    <t>Príplatok za lepivosť pri hĺbení jám ručným náradím v hornine tr. 3</t>
  </si>
  <si>
    <t>1669278054</t>
  </si>
  <si>
    <t>3</t>
  </si>
  <si>
    <t>162301102.S</t>
  </si>
  <si>
    <t>Vodorovné premiestnenie výkopku po spevnenej ceste z horniny tr.1-4, do 100 m3 na vzdialenosť do 1000 m</t>
  </si>
  <si>
    <t>-2003490345</t>
  </si>
  <si>
    <t>Zakladanie</t>
  </si>
  <si>
    <t>271571111.S</t>
  </si>
  <si>
    <t>Vankúše zhutnené pod základy zo štrkopiesku</t>
  </si>
  <si>
    <t>1533924217</t>
  </si>
  <si>
    <t>5</t>
  </si>
  <si>
    <t>273321311.S</t>
  </si>
  <si>
    <t>Betón základových dosiek, železový (bez výstuže), tr. C 16/20</t>
  </si>
  <si>
    <t>1923676544</t>
  </si>
  <si>
    <t>6</t>
  </si>
  <si>
    <t>273351215.S</t>
  </si>
  <si>
    <t>Debnenie stien základových dosiek, zhotovenie-dielce</t>
  </si>
  <si>
    <t>m2</t>
  </si>
  <si>
    <t>-352393467</t>
  </si>
  <si>
    <t>7</t>
  </si>
  <si>
    <t>273351216.S</t>
  </si>
  <si>
    <t>Debnenie stien základových dosiek, odstránenie-dielce</t>
  </si>
  <si>
    <t>935838200</t>
  </si>
  <si>
    <t>8</t>
  </si>
  <si>
    <t>273362422.S</t>
  </si>
  <si>
    <t>Výstuž základových dosiek zo zvár. sietí KARI, priemer drôtu 6/6 mm, veľkosť oka 150x150 mm</t>
  </si>
  <si>
    <t>-772787414</t>
  </si>
  <si>
    <t>9</t>
  </si>
  <si>
    <t>275313611.S</t>
  </si>
  <si>
    <t>Betón základových pätiek, prostý tr. C 16/20</t>
  </si>
  <si>
    <t>1339729775</t>
  </si>
  <si>
    <t>Zvislé a kompletné konštrukcie</t>
  </si>
  <si>
    <t>10</t>
  </si>
  <si>
    <t>331270010</t>
  </si>
  <si>
    <t>Murivo pilierov a stĺpov z debniacich tvárnic PREMAC 250x250x250 s betónovou výplňou C 16/20</t>
  </si>
  <si>
    <t>-1534042626</t>
  </si>
  <si>
    <t>11</t>
  </si>
  <si>
    <t>331360111.S</t>
  </si>
  <si>
    <t xml:space="preserve">Výstuž pre pilierové murivo  </t>
  </si>
  <si>
    <t>t</t>
  </si>
  <si>
    <t>-1959618636</t>
  </si>
  <si>
    <t>99</t>
  </si>
  <si>
    <t>Presun hmôt HSV</t>
  </si>
  <si>
    <t>12</t>
  </si>
  <si>
    <t>998011001.S</t>
  </si>
  <si>
    <t xml:space="preserve">Presun hmôt  </t>
  </si>
  <si>
    <t>491314661</t>
  </si>
  <si>
    <t>PSV</t>
  </si>
  <si>
    <t>Práce a dodávky PSV</t>
  </si>
  <si>
    <t>762</t>
  </si>
  <si>
    <t>Konštrukcie tesárske</t>
  </si>
  <si>
    <t>13</t>
  </si>
  <si>
    <t>762332110.S</t>
  </si>
  <si>
    <t>Montáž viazaných konštrukcií  z reziva priemernej plochy do 120 cm2</t>
  </si>
  <si>
    <t>m</t>
  </si>
  <si>
    <t>16</t>
  </si>
  <si>
    <t>1588996298</t>
  </si>
  <si>
    <t>14</t>
  </si>
  <si>
    <t>762332120.S</t>
  </si>
  <si>
    <t>Montáž viazaných konštrukcií krovov striech z reziva priemernej plochy 120 - 224 cm2</t>
  </si>
  <si>
    <t>1498768882</t>
  </si>
  <si>
    <t>15</t>
  </si>
  <si>
    <t>762332130.S</t>
  </si>
  <si>
    <t>Montáž viazaných konštrukcií krovov striech z reziva priemernej plochy 224 - 288 cm2</t>
  </si>
  <si>
    <t>12454694</t>
  </si>
  <si>
    <t>M</t>
  </si>
  <si>
    <t>605470000200.S</t>
  </si>
  <si>
    <t>Hranoly drevené zo smreku, štvorstranne hobľované, masív</t>
  </si>
  <si>
    <t>32</t>
  </si>
  <si>
    <t>-271014509</t>
  </si>
  <si>
    <t>17</t>
  </si>
  <si>
    <t>762341004.S</t>
  </si>
  <si>
    <t>Montáž debnenia jednoduchých striech, na krokvy a kontralaty z dosiek na zraz</t>
  </si>
  <si>
    <t>-854798914</t>
  </si>
  <si>
    <t>18</t>
  </si>
  <si>
    <t>605460002400.S</t>
  </si>
  <si>
    <t xml:space="preserve">Dosky jednostranne hobľované zo smreku  </t>
  </si>
  <si>
    <t>-1853132444</t>
  </si>
  <si>
    <t>19</t>
  </si>
  <si>
    <t>762395000.S</t>
  </si>
  <si>
    <t>Spojovacie prostriedky pre viazané konštrukcie krovov, debnenie a laťovanie, nadstrešné konštr., spádové kliny - svorky, dosky, klince, pásová oceľ, vruty</t>
  </si>
  <si>
    <t>-1842864572</t>
  </si>
  <si>
    <t>998762202.S</t>
  </si>
  <si>
    <t>Presun hmôt pre konštrukcie tesárske v objektoch výšky do 12 m</t>
  </si>
  <si>
    <t>%</t>
  </si>
  <si>
    <t>-916342432</t>
  </si>
  <si>
    <t>764</t>
  </si>
  <si>
    <t>Konštrukcie klampiarske</t>
  </si>
  <si>
    <t>21</t>
  </si>
  <si>
    <t>764313281.S</t>
  </si>
  <si>
    <t>Krytiny hladké z pozinkovaného farbeného PZf plechu, zo zvitkov šírky 670 mm, sklon do 30° vrátane oplechovania a príslušenstva</t>
  </si>
  <si>
    <t>1604410458</t>
  </si>
  <si>
    <t>764313834.S</t>
  </si>
  <si>
    <t>PZ okapový žľab z pozinkového farbeného plechu</t>
  </si>
  <si>
    <t>bm</t>
  </si>
  <si>
    <t>764313886.S</t>
  </si>
  <si>
    <t>PZ zvodová rúra hladká farbená z PZf plechu, zvitkov vrátane napojení</t>
  </si>
  <si>
    <t>998764201.S</t>
  </si>
  <si>
    <t>Presun hmôt pre konštrukcie klampiarske v objektoch výšky do 6 m</t>
  </si>
  <si>
    <t>683551415</t>
  </si>
  <si>
    <t>766</t>
  </si>
  <si>
    <t>Konštrukcie stolárske</t>
  </si>
  <si>
    <t>7666pc</t>
  </si>
  <si>
    <t>Dodávka a montáž zábradlia dreveného</t>
  </si>
  <si>
    <t>622446640</t>
  </si>
  <si>
    <t>998766201.S</t>
  </si>
  <si>
    <t>Presun hmot pre konštrukcie stolárske v objektoch výšky do 6 m</t>
  </si>
  <si>
    <t>93953940</t>
  </si>
  <si>
    <t>783</t>
  </si>
  <si>
    <t>Nátery</t>
  </si>
  <si>
    <t>783726300.S</t>
  </si>
  <si>
    <t>Nátery tesárskych konštrukcií syntetické na vzduchu schnúce lazurovacím lakom 3x lakovaním</t>
  </si>
  <si>
    <t>-81132667</t>
  </si>
  <si>
    <t>783782404.S</t>
  </si>
  <si>
    <t>Nátery tesárskych konštrukcií, povrchová impregnácia proti drevokaznému hmyzu, hubám a plesniam, jednonásobná</t>
  </si>
  <si>
    <t>-209381769</t>
  </si>
  <si>
    <t>b - Trávnaté plochy a zeleň</t>
  </si>
  <si>
    <t>183205pc</t>
  </si>
  <si>
    <t>STROMY v zmysle výkazu pre sadové úpravy</t>
  </si>
  <si>
    <t>kpl</t>
  </si>
  <si>
    <t>957618410</t>
  </si>
  <si>
    <t>KRY v zmysle výkazu pre sadové úpravy</t>
  </si>
  <si>
    <t>DROBNE OVOCIE v zmysle výkazu pre sadové úpravy</t>
  </si>
  <si>
    <t>POPINAVKY v zmysle výkazu pre sadové úpravy</t>
  </si>
  <si>
    <t>TRVALKY v zmysle výkazu pre sadové úpravy</t>
  </si>
  <si>
    <t>BYLINKY v zmysle výkazu pre sadové úpravy</t>
  </si>
  <si>
    <t>BYLINKY - vyvýšené záhony</t>
  </si>
  <si>
    <t>CIBULOVINY v zmysle výkazu pre sadové úpravy</t>
  </si>
  <si>
    <t>Návrh úpravy prostredia s výsadbou</t>
  </si>
  <si>
    <t>Prepravné náklady</t>
  </si>
  <si>
    <t>Práca pre úpravy pláne a výsadby</t>
  </si>
  <si>
    <t>Hnojivá</t>
  </si>
  <si>
    <t>Mulčovacia kôra</t>
  </si>
  <si>
    <t>Substrát pre výsadbu</t>
  </si>
  <si>
    <t>Dekorátívne drevené prvky</t>
  </si>
  <si>
    <t>c - Zámková dlažby spevnené plochy</t>
  </si>
  <si>
    <t xml:space="preserve">    5 - Komunikácie</t>
  </si>
  <si>
    <t xml:space="preserve">    9 - Ostatné konštrukcie a práce-búranie- oplotenie</t>
  </si>
  <si>
    <t>122201101.S</t>
  </si>
  <si>
    <t>Odkopávka a prekopávka nezapažená v hornine 3, do 100 m3</t>
  </si>
  <si>
    <t>704046783</t>
  </si>
  <si>
    <t>122201109.S</t>
  </si>
  <si>
    <t>Odkopávky a prekopávky nezapažené. Príplatok k cenám za lepivosť horniny 3</t>
  </si>
  <si>
    <t>-328021951</t>
  </si>
  <si>
    <t>162301122.S</t>
  </si>
  <si>
    <t>Vodorovné premiestnenie výkopku po spevnenej ceste z  horniny tr.1-4, nad 100 do 1000 m3 na vzdialenosť do 1000 m</t>
  </si>
  <si>
    <t>-897914592</t>
  </si>
  <si>
    <t>Komunikácie</t>
  </si>
  <si>
    <t>564831111.S</t>
  </si>
  <si>
    <t>Podklad zo štrkodrviny s rozprestretím a zhutnením, po zhutnení hr. 100 mm</t>
  </si>
  <si>
    <t>940319311</t>
  </si>
  <si>
    <t>567122111.S</t>
  </si>
  <si>
    <t xml:space="preserve">Podklad z kameniva stmeleného cementom, s rozprestretím a zhutnením CBGM C 8/10 (C 6/8), po zhutnení hr. 120 mm  </t>
  </si>
  <si>
    <t>-399653203</t>
  </si>
  <si>
    <t>596911143.s</t>
  </si>
  <si>
    <t>Kladenie betónovej dlažby komunikácií pre peších hr. 60mm nad 100 do 300m2 so zriadením lôžka z kameniva hr. 30mm</t>
  </si>
  <si>
    <t>-2029761579</t>
  </si>
  <si>
    <t>592460007700.s</t>
  </si>
  <si>
    <t>Dlažba betónová škárová, rozmer 200x165x60 mm prírodná</t>
  </si>
  <si>
    <t>-1515816566</t>
  </si>
  <si>
    <t>Ostatné konštrukcie a práce-búranie- oplotenie</t>
  </si>
  <si>
    <t>916561112.S</t>
  </si>
  <si>
    <t>Osadenie záhonového alebo parkového obrubníka betón., do lôžka z bet. pros. tr. C 16/20 s bočnou oporou</t>
  </si>
  <si>
    <t>-1015474513</t>
  </si>
  <si>
    <t>592170001800.S</t>
  </si>
  <si>
    <t>Obrubník parkový, lxšxv 1000x50x200 mm, prírodný</t>
  </si>
  <si>
    <t>ks</t>
  </si>
  <si>
    <t>-835506571</t>
  </si>
  <si>
    <t>998223011.S</t>
  </si>
  <si>
    <t>Presun hmôt pre pozemné komunikácie s krytom dláždeným (822 2.3, 822 5.3) akejkoľvek dĺžky objektu</t>
  </si>
  <si>
    <t>-184579543</t>
  </si>
  <si>
    <t>d - Mlatové spevnené plochy</t>
  </si>
  <si>
    <t>990045340</t>
  </si>
  <si>
    <t>1150533783</t>
  </si>
  <si>
    <t>Odvoz sypaniny na skládku vrátane uskladnenia</t>
  </si>
  <si>
    <t>1751623610</t>
  </si>
  <si>
    <t>564210121.S</t>
  </si>
  <si>
    <t>Podklad alebo kryt pre mlátovú cestu z vápencovej drviny fr. 0-4 mm s rozprestretím, vlhčením a zhutnením do hr. 50 mm, plochy do 200 m2</t>
  </si>
  <si>
    <t>1039147129</t>
  </si>
  <si>
    <t>564851111.S</t>
  </si>
  <si>
    <t>Podklad zo štrkodrviny s rozprestretím a zhutnením, po zhutnení hr. 150 mm</t>
  </si>
  <si>
    <t>1396870842</t>
  </si>
  <si>
    <t>-1933911683</t>
  </si>
  <si>
    <t>-360158644</t>
  </si>
  <si>
    <t>1030411878</t>
  </si>
  <si>
    <t>e - Štrkové spevnené plochy</t>
  </si>
  <si>
    <t>-1336518807</t>
  </si>
  <si>
    <t>785515081</t>
  </si>
  <si>
    <t>768772791</t>
  </si>
  <si>
    <t>564710111.S</t>
  </si>
  <si>
    <t xml:space="preserve">Podklad alebo kryt z kameniva hrubého drveného veľ. 0-16 mm s rozprestretím a zhutnením hr. 50 mm  </t>
  </si>
  <si>
    <t>-1752184210</t>
  </si>
  <si>
    <t>564731111.S</t>
  </si>
  <si>
    <t>Podklad alebo kryt z kameniva hrubého drveného veľ. 32-63 mm s rozprestretím a zhutnením hr. 100 mm - P4</t>
  </si>
  <si>
    <t>1087337027</t>
  </si>
  <si>
    <t>-197782408</t>
  </si>
  <si>
    <t>f - Mobiliár</t>
  </si>
  <si>
    <t xml:space="preserve">    9 - Ostatné konštrukcie a práce </t>
  </si>
  <si>
    <t xml:space="preserve">Ostatné konštrukcie a práce </t>
  </si>
  <si>
    <t>93612pc1</t>
  </si>
  <si>
    <t>Dodávka a osadenie boxu na výsadbu zelene</t>
  </si>
  <si>
    <t>1057945729</t>
  </si>
  <si>
    <t>93612pc2</t>
  </si>
  <si>
    <t>Dodávka a osadenie oceľového schodiska</t>
  </si>
  <si>
    <t>1290108103</t>
  </si>
  <si>
    <t>Modernizácia exteriéru školy</t>
  </si>
  <si>
    <t>Železničná 14,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</si>
</sst>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color rgb="FF000000"/>
      <name val="Arial ce"/>
    </font>
    <font>
      <sz val="8"/>
      <color rgb="FFFFFFFF"/>
      <name val="Arial ce"/>
    </font>
    <font>
      <sz val="8"/>
      <name val="Arial ce"/>
    </font>
    <font>
      <sz val="8"/>
      <color rgb="FF3366FF"/>
      <name val="Arial ce"/>
    </font>
    <font>
      <sz val="8"/>
      <name val="Arial ce"/>
    </font>
    <font>
      <b/>
      <sz val="14"/>
      <name val="Arial ce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u/>
      <sz val="18"/>
      <name val="Noto Sans Symbols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8"/>
      <color rgb="FF969696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EBEBE"/>
        <bgColor rgb="FFBEBEBE"/>
      </patternFill>
    </fill>
    <fill>
      <patternFill patternType="solid">
        <fgColor rgb="FFD2D2D2"/>
        <bgColor rgb="FFD2D2D2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7" xfId="0" applyFont="1" applyBorder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2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27" xfId="0" applyNumberFormat="1" applyFont="1" applyBorder="1" applyAlignment="1">
      <alignment vertical="center"/>
    </xf>
    <xf numFmtId="4" fontId="24" fillId="0" borderId="28" xfId="0" applyNumberFormat="1" applyFont="1" applyBorder="1" applyAlignment="1">
      <alignment vertical="center"/>
    </xf>
    <xf numFmtId="166" fontId="24" fillId="0" borderId="28" xfId="0" applyNumberFormat="1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right" vertical="center"/>
    </xf>
    <xf numFmtId="0" fontId="13" fillId="4" borderId="11" xfId="0" applyFont="1" applyFill="1" applyBorder="1" applyAlignment="1">
      <alignment horizontal="center" vertical="center"/>
    </xf>
    <xf numFmtId="4" fontId="13" fillId="4" borderId="11" xfId="0" applyNumberFormat="1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6" fillId="4" borderId="9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 vertical="center"/>
    </xf>
    <xf numFmtId="4" fontId="28" fillId="0" borderId="28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28" xfId="0" applyFont="1" applyBorder="1" applyAlignment="1">
      <alignment horizontal="left" vertical="center"/>
    </xf>
    <xf numFmtId="0" fontId="29" fillId="0" borderId="28" xfId="0" applyFont="1" applyBorder="1" applyAlignment="1">
      <alignment vertical="center"/>
    </xf>
    <xf numFmtId="4" fontId="29" fillId="0" borderId="2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4" fontId="18" fillId="0" borderId="0" xfId="0" applyNumberFormat="1" applyFont="1"/>
    <xf numFmtId="166" fontId="30" fillId="0" borderId="19" xfId="0" applyNumberFormat="1" applyFont="1" applyBorder="1"/>
    <xf numFmtId="166" fontId="30" fillId="0" borderId="20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6" xfId="0" applyFont="1" applyBorder="1"/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28" fillId="0" borderId="0" xfId="0" applyNumberFormat="1" applyFont="1"/>
    <xf numFmtId="0" fontId="32" fillId="0" borderId="21" xfId="0" applyFont="1" applyBorder="1"/>
    <xf numFmtId="166" fontId="32" fillId="0" borderId="0" xfId="0" applyNumberFormat="1" applyFont="1"/>
    <xf numFmtId="166" fontId="32" fillId="0" borderId="22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0" fontId="16" fillId="0" borderId="34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167" fontId="16" fillId="0" borderId="34" xfId="0" applyNumberFormat="1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2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3" fillId="0" borderId="34" xfId="0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center" vertical="center" wrapText="1"/>
    </xf>
    <xf numFmtId="167" fontId="33" fillId="0" borderId="34" xfId="0" applyNumberFormat="1" applyFont="1" applyBorder="1" applyAlignment="1">
      <alignment vertical="center"/>
    </xf>
    <xf numFmtId="4" fontId="33" fillId="0" borderId="34" xfId="0" applyNumberFormat="1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3" fillId="0" borderId="21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166" fontId="17" fillId="0" borderId="28" xfId="0" applyNumberFormat="1" applyFont="1" applyBorder="1" applyAlignment="1">
      <alignment vertical="center"/>
    </xf>
    <xf numFmtId="166" fontId="17" fillId="0" borderId="29" xfId="0" applyNumberFormat="1" applyFont="1" applyBorder="1" applyAlignment="1">
      <alignment vertical="center"/>
    </xf>
    <xf numFmtId="0" fontId="16" fillId="0" borderId="0" xfId="0" applyFont="1"/>
    <xf numFmtId="0" fontId="15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1" xfId="0" applyFont="1" applyBorder="1"/>
    <xf numFmtId="0" fontId="0" fillId="0" borderId="0" xfId="0" applyFont="1" applyAlignment="1"/>
    <xf numFmtId="4" fontId="23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vertical="center"/>
    </xf>
    <xf numFmtId="0" fontId="16" fillId="4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4" fontId="13" fillId="3" borderId="12" xfId="0" applyNumberFormat="1" applyFont="1" applyFill="1" applyBorder="1" applyAlignment="1">
      <alignment vertical="center"/>
    </xf>
    <xf numFmtId="0" fontId="4" fillId="0" borderId="15" xfId="0" applyFont="1" applyBorder="1"/>
    <xf numFmtId="0" fontId="13" fillId="3" borderId="12" xfId="0" applyFont="1" applyFill="1" applyBorder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4" fontId="1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9" fillId="0" borderId="8" xfId="0" applyNumberFormat="1" applyFont="1" applyBorder="1" applyAlignment="1">
      <alignment vertical="center"/>
    </xf>
    <xf numFmtId="0" fontId="4" fillId="0" borderId="8" xfId="0" applyFont="1" applyBorder="1"/>
    <xf numFmtId="0" fontId="6" fillId="0" borderId="0" xfId="0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6" fillId="4" borderId="12" xfId="0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6" fillId="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zoomScale="80" zoomScaleNormal="80" workbookViewId="0">
      <selection activeCell="Z21" sqref="Z21"/>
    </sheetView>
  </sheetViews>
  <sheetFormatPr defaultColWidth="20.140625" defaultRowHeight="15" customHeight="1"/>
  <cols>
    <col min="1" max="1" width="11.5703125" customWidth="1"/>
    <col min="2" max="2" width="2.42578125" customWidth="1"/>
    <col min="3" max="3" width="5.85546875" customWidth="1"/>
    <col min="4" max="33" width="3.85546875" customWidth="1"/>
    <col min="34" max="34" width="4.5703125" customWidth="1"/>
    <col min="35" max="35" width="44.42578125" customWidth="1"/>
    <col min="36" max="37" width="3.42578125" customWidth="1"/>
    <col min="38" max="38" width="11.5703125" customWidth="1"/>
    <col min="39" max="39" width="4.5703125" customWidth="1"/>
    <col min="40" max="40" width="18.5703125" customWidth="1"/>
    <col min="41" max="41" width="10.42578125" customWidth="1"/>
    <col min="42" max="42" width="5.85546875" customWidth="1"/>
    <col min="43" max="43" width="22" hidden="1" customWidth="1"/>
    <col min="44" max="44" width="19.140625" customWidth="1"/>
    <col min="45" max="47" width="36.140625" hidden="1" customWidth="1"/>
    <col min="48" max="49" width="30.42578125" hidden="1" customWidth="1"/>
    <col min="50" max="51" width="35" hidden="1" customWidth="1"/>
    <col min="52" max="52" width="30.42578125" hidden="1" customWidth="1"/>
    <col min="53" max="53" width="26.85546875" hidden="1" customWidth="1"/>
    <col min="54" max="54" width="35" hidden="1" customWidth="1"/>
    <col min="55" max="55" width="30.42578125" hidden="1" customWidth="1"/>
    <col min="56" max="56" width="26.85546875" hidden="1" customWidth="1"/>
    <col min="57" max="57" width="93" customWidth="1"/>
    <col min="58" max="70" width="12.140625" customWidth="1"/>
    <col min="71" max="91" width="13" hidden="1" customWidth="1"/>
  </cols>
  <sheetData>
    <row r="1" spans="1:9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" t="s">
        <v>1</v>
      </c>
      <c r="BA1" s="1" t="s">
        <v>2</v>
      </c>
      <c r="BB1" s="1" t="s">
        <v>1</v>
      </c>
      <c r="BC1" s="2"/>
      <c r="BD1" s="2"/>
      <c r="BE1" s="2"/>
      <c r="BS1" s="2"/>
      <c r="BT1" s="1" t="s">
        <v>3</v>
      </c>
      <c r="BU1" s="1" t="s">
        <v>3</v>
      </c>
      <c r="BV1" s="1" t="s">
        <v>4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8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 t="s">
        <v>6</v>
      </c>
      <c r="BT2" s="3" t="s">
        <v>7</v>
      </c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3" t="s">
        <v>6</v>
      </c>
      <c r="BT3" s="3" t="s">
        <v>7</v>
      </c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24.75" customHeight="1">
      <c r="A4" s="2"/>
      <c r="B4" s="6"/>
      <c r="C4" s="2"/>
      <c r="D4" s="7" t="s">
        <v>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6"/>
      <c r="AS4" s="8" t="s">
        <v>9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" t="s">
        <v>10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ht="12" customHeight="1">
      <c r="A5" s="2"/>
      <c r="B5" s="6"/>
      <c r="C5" s="2"/>
      <c r="D5" s="9" t="s">
        <v>11</v>
      </c>
      <c r="E5" s="2"/>
      <c r="F5" s="2"/>
      <c r="G5" s="2"/>
      <c r="H5" s="2"/>
      <c r="I5" s="2"/>
      <c r="J5" s="2"/>
      <c r="K5" s="175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2"/>
      <c r="AQ5" s="2"/>
      <c r="AR5" s="6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" t="s">
        <v>6</v>
      </c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36.75" customHeight="1">
      <c r="A6" s="2"/>
      <c r="B6" s="6"/>
      <c r="C6" s="2"/>
      <c r="D6" s="11" t="s">
        <v>12</v>
      </c>
      <c r="E6" s="2"/>
      <c r="F6" s="2"/>
      <c r="G6" s="2"/>
      <c r="H6" s="2"/>
      <c r="I6" s="2"/>
      <c r="J6" s="2"/>
      <c r="K6" s="176" t="s">
        <v>338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2"/>
      <c r="AQ6" s="2"/>
      <c r="AR6" s="6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" t="s">
        <v>6</v>
      </c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12" customHeight="1">
      <c r="A7" s="2"/>
      <c r="B7" s="6"/>
      <c r="C7" s="2"/>
      <c r="D7" s="12" t="s">
        <v>13</v>
      </c>
      <c r="E7" s="2"/>
      <c r="F7" s="2"/>
      <c r="G7" s="2"/>
      <c r="H7" s="2"/>
      <c r="I7" s="2"/>
      <c r="J7" s="2"/>
      <c r="K7" s="10" t="s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 t="s">
        <v>14</v>
      </c>
      <c r="AL7" s="2"/>
      <c r="AM7" s="2"/>
      <c r="AN7" s="10" t="s">
        <v>1</v>
      </c>
      <c r="AO7" s="2"/>
      <c r="AP7" s="2"/>
      <c r="AQ7" s="2"/>
      <c r="AR7" s="6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3" t="s">
        <v>6</v>
      </c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ht="12" customHeight="1">
      <c r="A8" s="2"/>
      <c r="B8" s="6"/>
      <c r="C8" s="2"/>
      <c r="D8" s="12" t="s">
        <v>15</v>
      </c>
      <c r="E8" s="2"/>
      <c r="F8" s="159"/>
      <c r="G8" s="159"/>
      <c r="H8" s="2"/>
      <c r="I8" s="2"/>
      <c r="J8" s="2"/>
      <c r="K8" s="10" t="s">
        <v>16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2" t="s">
        <v>17</v>
      </c>
      <c r="AL8" s="2"/>
      <c r="AM8" s="2"/>
      <c r="AN8" s="10"/>
      <c r="AO8" s="2"/>
      <c r="AP8" s="2"/>
      <c r="AQ8" s="2"/>
      <c r="AR8" s="6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3" t="s">
        <v>6</v>
      </c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14.25" customHeight="1">
      <c r="A9" s="2"/>
      <c r="B9" s="6"/>
      <c r="C9" s="2"/>
      <c r="D9" s="2"/>
      <c r="E9" s="2"/>
      <c r="F9" s="159" t="s">
        <v>339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6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3" t="s">
        <v>6</v>
      </c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12" customHeight="1">
      <c r="A10" s="2"/>
      <c r="B10" s="6"/>
      <c r="C10" s="2"/>
      <c r="D10" s="12" t="s">
        <v>18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2" t="s">
        <v>19</v>
      </c>
      <c r="AL10" s="2"/>
      <c r="AM10" s="2"/>
      <c r="AN10" s="10" t="s">
        <v>1</v>
      </c>
      <c r="AO10" s="2"/>
      <c r="AP10" s="2"/>
      <c r="AQ10" s="2"/>
      <c r="AR10" s="6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3" t="s">
        <v>6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18" customHeight="1">
      <c r="A11" s="2"/>
      <c r="B11" s="6"/>
      <c r="C11" s="2"/>
      <c r="D11" s="2"/>
      <c r="E11" s="10" t="s">
        <v>16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2" t="s">
        <v>20</v>
      </c>
      <c r="AL11" s="2"/>
      <c r="AM11" s="2"/>
      <c r="AN11" s="10" t="s">
        <v>1</v>
      </c>
      <c r="AO11" s="2"/>
      <c r="AP11" s="2"/>
      <c r="AQ11" s="2"/>
      <c r="AR11" s="6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3" t="s">
        <v>6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6.75" customHeight="1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6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3" t="s">
        <v>6</v>
      </c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12" customHeight="1">
      <c r="A13" s="2"/>
      <c r="B13" s="6"/>
      <c r="C13" s="2"/>
      <c r="D13" s="12" t="s">
        <v>21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2" t="s">
        <v>19</v>
      </c>
      <c r="AL13" s="2"/>
      <c r="AM13" s="2"/>
      <c r="AN13" s="10" t="s">
        <v>1</v>
      </c>
      <c r="AO13" s="2"/>
      <c r="AP13" s="2"/>
      <c r="AQ13" s="2"/>
      <c r="AR13" s="6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3" t="s">
        <v>6</v>
      </c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11.25" customHeight="1">
      <c r="A14" s="2"/>
      <c r="B14" s="6"/>
      <c r="C14" s="2"/>
      <c r="D14" s="2"/>
      <c r="E14" s="10" t="s">
        <v>16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2" t="s">
        <v>20</v>
      </c>
      <c r="AL14" s="2"/>
      <c r="AM14" s="2"/>
      <c r="AN14" s="10" t="s">
        <v>1</v>
      </c>
      <c r="AO14" s="2"/>
      <c r="AP14" s="2"/>
      <c r="AQ14" s="2"/>
      <c r="AR14" s="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S14" s="3" t="s">
        <v>6</v>
      </c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6.75" customHeight="1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3" t="s">
        <v>3</v>
      </c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12" customHeight="1">
      <c r="A16" s="2"/>
      <c r="B16" s="6"/>
      <c r="C16" s="2"/>
      <c r="D16" s="12" t="s">
        <v>22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2" t="s">
        <v>19</v>
      </c>
      <c r="AL16" s="2"/>
      <c r="AM16" s="2"/>
      <c r="AN16" s="10" t="s">
        <v>1</v>
      </c>
      <c r="AO16" s="2"/>
      <c r="AP16" s="2"/>
      <c r="AQ16" s="2"/>
      <c r="AR16" s="6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3" t="s">
        <v>3</v>
      </c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8" customHeight="1">
      <c r="A17" s="2"/>
      <c r="B17" s="6"/>
      <c r="C17" s="2"/>
      <c r="D17" s="2"/>
      <c r="E17" s="10" t="s">
        <v>16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2" t="s">
        <v>20</v>
      </c>
      <c r="AL17" s="2"/>
      <c r="AM17" s="2"/>
      <c r="AN17" s="10" t="s">
        <v>1</v>
      </c>
      <c r="AO17" s="2"/>
      <c r="AP17" s="2"/>
      <c r="AQ17" s="2"/>
      <c r="AR17" s="6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3" t="s">
        <v>3</v>
      </c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ht="6.75" customHeight="1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6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3" t="s">
        <v>6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ht="12" customHeight="1">
      <c r="A19" s="2"/>
      <c r="B19" s="6"/>
      <c r="C19" s="2"/>
      <c r="D19" s="12" t="s">
        <v>23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2" t="s">
        <v>19</v>
      </c>
      <c r="AL19" s="2"/>
      <c r="AM19" s="2"/>
      <c r="AN19" s="10" t="s">
        <v>1</v>
      </c>
      <c r="AO19" s="2"/>
      <c r="AP19" s="2"/>
      <c r="AQ19" s="2"/>
      <c r="AR19" s="6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3" t="s">
        <v>6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ht="18" customHeight="1">
      <c r="A20" s="2"/>
      <c r="B20" s="6"/>
      <c r="C20" s="2"/>
      <c r="D20" s="2"/>
      <c r="E20" s="10" t="s">
        <v>16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2" t="s">
        <v>20</v>
      </c>
      <c r="AL20" s="2"/>
      <c r="AM20" s="2"/>
      <c r="AN20" s="10" t="s">
        <v>1</v>
      </c>
      <c r="AO20" s="2"/>
      <c r="AP20" s="2"/>
      <c r="AQ20" s="2"/>
      <c r="AR20" s="6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3" t="s">
        <v>24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ht="6.75" customHeight="1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6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ht="12" customHeight="1">
      <c r="A22" s="2"/>
      <c r="B22" s="6"/>
      <c r="C22" s="2"/>
      <c r="D22" s="12" t="s">
        <v>25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6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ht="16.5" customHeight="1">
      <c r="A23" s="2"/>
      <c r="B23" s="6"/>
      <c r="C23" s="2"/>
      <c r="D23" s="2"/>
      <c r="E23" s="182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2"/>
      <c r="AP23" s="2"/>
      <c r="AQ23" s="2"/>
      <c r="AR23" s="6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ht="6.75" customHeight="1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ht="6.75" customHeight="1">
      <c r="A25" s="2"/>
      <c r="B25" s="6"/>
      <c r="C25" s="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2"/>
      <c r="AQ25" s="2"/>
      <c r="AR25" s="6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ht="25.5" customHeight="1">
      <c r="A26" s="15"/>
      <c r="B26" s="16"/>
      <c r="C26" s="15"/>
      <c r="D26" s="17" t="s">
        <v>26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3">
        <f>ROUND(AG94,2)</f>
        <v>0</v>
      </c>
      <c r="AL26" s="184"/>
      <c r="AM26" s="184"/>
      <c r="AN26" s="184"/>
      <c r="AO26" s="184"/>
      <c r="AP26" s="15"/>
      <c r="AQ26" s="15"/>
      <c r="AR26" s="16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</row>
    <row r="27" spans="1:91" ht="6.75" customHeight="1">
      <c r="A27" s="15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6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</row>
    <row r="28" spans="1:91" ht="11.2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85" t="s">
        <v>27</v>
      </c>
      <c r="M28" s="163"/>
      <c r="N28" s="163"/>
      <c r="O28" s="163"/>
      <c r="P28" s="163"/>
      <c r="Q28" s="15"/>
      <c r="R28" s="15"/>
      <c r="S28" s="15"/>
      <c r="T28" s="15"/>
      <c r="U28" s="15"/>
      <c r="V28" s="15"/>
      <c r="W28" s="185" t="s">
        <v>28</v>
      </c>
      <c r="X28" s="163"/>
      <c r="Y28" s="163"/>
      <c r="Z28" s="163"/>
      <c r="AA28" s="163"/>
      <c r="AB28" s="163"/>
      <c r="AC28" s="163"/>
      <c r="AD28" s="163"/>
      <c r="AE28" s="163"/>
      <c r="AF28" s="15"/>
      <c r="AG28" s="15"/>
      <c r="AH28" s="15"/>
      <c r="AI28" s="15"/>
      <c r="AJ28" s="15"/>
      <c r="AK28" s="185" t="s">
        <v>29</v>
      </c>
      <c r="AL28" s="163"/>
      <c r="AM28" s="163"/>
      <c r="AN28" s="163"/>
      <c r="AO28" s="163"/>
      <c r="AP28" s="15"/>
      <c r="AQ28" s="15"/>
      <c r="AR28" s="16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</row>
    <row r="29" spans="1:91" ht="14.25" customHeight="1">
      <c r="A29" s="20"/>
      <c r="B29" s="21"/>
      <c r="C29" s="20"/>
      <c r="D29" s="12" t="s">
        <v>30</v>
      </c>
      <c r="E29" s="20"/>
      <c r="F29" s="22" t="s">
        <v>31</v>
      </c>
      <c r="G29" s="20"/>
      <c r="H29" s="20"/>
      <c r="I29" s="20"/>
      <c r="J29" s="20"/>
      <c r="K29" s="20"/>
      <c r="L29" s="188">
        <v>0.2</v>
      </c>
      <c r="M29" s="163"/>
      <c r="N29" s="163"/>
      <c r="O29" s="163"/>
      <c r="P29" s="163"/>
      <c r="Q29" s="23"/>
      <c r="R29" s="23"/>
      <c r="S29" s="23"/>
      <c r="T29" s="23"/>
      <c r="U29" s="23"/>
      <c r="V29" s="23"/>
      <c r="W29" s="181">
        <f>ROUND(AZ94, 2)</f>
        <v>0</v>
      </c>
      <c r="X29" s="163"/>
      <c r="Y29" s="163"/>
      <c r="Z29" s="163"/>
      <c r="AA29" s="163"/>
      <c r="AB29" s="163"/>
      <c r="AC29" s="163"/>
      <c r="AD29" s="163"/>
      <c r="AE29" s="163"/>
      <c r="AF29" s="23"/>
      <c r="AG29" s="23"/>
      <c r="AH29" s="23"/>
      <c r="AI29" s="23"/>
      <c r="AJ29" s="23"/>
      <c r="AK29" s="181">
        <f>ROUND(AV94, 2)</f>
        <v>0</v>
      </c>
      <c r="AL29" s="163"/>
      <c r="AM29" s="163"/>
      <c r="AN29" s="163"/>
      <c r="AO29" s="163"/>
      <c r="AP29" s="23"/>
      <c r="AQ29" s="23"/>
      <c r="AR29" s="24"/>
      <c r="AS29" s="23"/>
      <c r="AT29" s="23"/>
      <c r="AU29" s="23"/>
      <c r="AV29" s="23"/>
      <c r="AW29" s="23"/>
      <c r="AX29" s="23"/>
      <c r="AY29" s="23"/>
      <c r="AZ29" s="23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</row>
    <row r="30" spans="1:91" ht="14.25" customHeight="1">
      <c r="A30" s="20"/>
      <c r="B30" s="21"/>
      <c r="C30" s="20"/>
      <c r="D30" s="20"/>
      <c r="E30" s="20"/>
      <c r="F30" s="22" t="s">
        <v>32</v>
      </c>
      <c r="G30" s="20"/>
      <c r="H30" s="20"/>
      <c r="I30" s="20"/>
      <c r="J30" s="20"/>
      <c r="K30" s="20"/>
      <c r="L30" s="189">
        <v>0.2</v>
      </c>
      <c r="M30" s="163"/>
      <c r="N30" s="163"/>
      <c r="O30" s="163"/>
      <c r="P30" s="163"/>
      <c r="Q30" s="20"/>
      <c r="R30" s="20"/>
      <c r="S30" s="20"/>
      <c r="T30" s="20"/>
      <c r="U30" s="20"/>
      <c r="V30" s="20"/>
      <c r="W30" s="173">
        <f>ROUND(BA94, 2)</f>
        <v>0</v>
      </c>
      <c r="X30" s="163"/>
      <c r="Y30" s="163"/>
      <c r="Z30" s="163"/>
      <c r="AA30" s="163"/>
      <c r="AB30" s="163"/>
      <c r="AC30" s="163"/>
      <c r="AD30" s="163"/>
      <c r="AE30" s="163"/>
      <c r="AF30" s="20"/>
      <c r="AG30" s="20"/>
      <c r="AH30" s="20"/>
      <c r="AI30" s="20"/>
      <c r="AJ30" s="20"/>
      <c r="AK30" s="173">
        <f>ROUND(AW94, 2)</f>
        <v>0</v>
      </c>
      <c r="AL30" s="163"/>
      <c r="AM30" s="163"/>
      <c r="AN30" s="163"/>
      <c r="AO30" s="163"/>
      <c r="AP30" s="20"/>
      <c r="AQ30" s="20"/>
      <c r="AR30" s="21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</row>
    <row r="31" spans="1:91" ht="14.25" hidden="1" customHeight="1">
      <c r="A31" s="20"/>
      <c r="B31" s="21"/>
      <c r="C31" s="20"/>
      <c r="D31" s="20"/>
      <c r="E31" s="20"/>
      <c r="F31" s="12" t="s">
        <v>33</v>
      </c>
      <c r="G31" s="20"/>
      <c r="H31" s="20"/>
      <c r="I31" s="20"/>
      <c r="J31" s="20"/>
      <c r="K31" s="20"/>
      <c r="L31" s="189">
        <v>0.2</v>
      </c>
      <c r="M31" s="163"/>
      <c r="N31" s="163"/>
      <c r="O31" s="163"/>
      <c r="P31" s="163"/>
      <c r="Q31" s="20"/>
      <c r="R31" s="20"/>
      <c r="S31" s="20"/>
      <c r="T31" s="20"/>
      <c r="U31" s="20"/>
      <c r="V31" s="20"/>
      <c r="W31" s="173">
        <f>ROUND(BB94, 2)</f>
        <v>0</v>
      </c>
      <c r="X31" s="163"/>
      <c r="Y31" s="163"/>
      <c r="Z31" s="163"/>
      <c r="AA31" s="163"/>
      <c r="AB31" s="163"/>
      <c r="AC31" s="163"/>
      <c r="AD31" s="163"/>
      <c r="AE31" s="163"/>
      <c r="AF31" s="20"/>
      <c r="AG31" s="20"/>
      <c r="AH31" s="20"/>
      <c r="AI31" s="20"/>
      <c r="AJ31" s="20"/>
      <c r="AK31" s="173">
        <v>0</v>
      </c>
      <c r="AL31" s="163"/>
      <c r="AM31" s="163"/>
      <c r="AN31" s="163"/>
      <c r="AO31" s="163"/>
      <c r="AP31" s="20"/>
      <c r="AQ31" s="20"/>
      <c r="AR31" s="21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</row>
    <row r="32" spans="1:91" ht="14.25" hidden="1" customHeight="1">
      <c r="A32" s="20"/>
      <c r="B32" s="21"/>
      <c r="C32" s="20"/>
      <c r="D32" s="20"/>
      <c r="E32" s="20"/>
      <c r="F32" s="12" t="s">
        <v>34</v>
      </c>
      <c r="G32" s="20"/>
      <c r="H32" s="20"/>
      <c r="I32" s="20"/>
      <c r="J32" s="20"/>
      <c r="K32" s="20"/>
      <c r="L32" s="189">
        <v>0.2</v>
      </c>
      <c r="M32" s="163"/>
      <c r="N32" s="163"/>
      <c r="O32" s="163"/>
      <c r="P32" s="163"/>
      <c r="Q32" s="20"/>
      <c r="R32" s="20"/>
      <c r="S32" s="20"/>
      <c r="T32" s="20"/>
      <c r="U32" s="20"/>
      <c r="V32" s="20"/>
      <c r="W32" s="173">
        <f>ROUND(BC94, 2)</f>
        <v>0</v>
      </c>
      <c r="X32" s="163"/>
      <c r="Y32" s="163"/>
      <c r="Z32" s="163"/>
      <c r="AA32" s="163"/>
      <c r="AB32" s="163"/>
      <c r="AC32" s="163"/>
      <c r="AD32" s="163"/>
      <c r="AE32" s="163"/>
      <c r="AF32" s="20"/>
      <c r="AG32" s="20"/>
      <c r="AH32" s="20"/>
      <c r="AI32" s="20"/>
      <c r="AJ32" s="20"/>
      <c r="AK32" s="173">
        <v>0</v>
      </c>
      <c r="AL32" s="163"/>
      <c r="AM32" s="163"/>
      <c r="AN32" s="163"/>
      <c r="AO32" s="163"/>
      <c r="AP32" s="20"/>
      <c r="AQ32" s="20"/>
      <c r="AR32" s="21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</row>
    <row r="33" spans="1:91" ht="14.25" hidden="1" customHeight="1">
      <c r="A33" s="20"/>
      <c r="B33" s="21"/>
      <c r="C33" s="20"/>
      <c r="D33" s="20"/>
      <c r="E33" s="20"/>
      <c r="F33" s="22" t="s">
        <v>35</v>
      </c>
      <c r="G33" s="20"/>
      <c r="H33" s="20"/>
      <c r="I33" s="20"/>
      <c r="J33" s="20"/>
      <c r="K33" s="20"/>
      <c r="L33" s="188">
        <v>0</v>
      </c>
      <c r="M33" s="163"/>
      <c r="N33" s="163"/>
      <c r="O33" s="163"/>
      <c r="P33" s="163"/>
      <c r="Q33" s="23"/>
      <c r="R33" s="23"/>
      <c r="S33" s="23"/>
      <c r="T33" s="23"/>
      <c r="U33" s="23"/>
      <c r="V33" s="23"/>
      <c r="W33" s="181">
        <f>ROUND(BD94, 2)</f>
        <v>0</v>
      </c>
      <c r="X33" s="163"/>
      <c r="Y33" s="163"/>
      <c r="Z33" s="163"/>
      <c r="AA33" s="163"/>
      <c r="AB33" s="163"/>
      <c r="AC33" s="163"/>
      <c r="AD33" s="163"/>
      <c r="AE33" s="163"/>
      <c r="AF33" s="23"/>
      <c r="AG33" s="23"/>
      <c r="AH33" s="23"/>
      <c r="AI33" s="23"/>
      <c r="AJ33" s="23"/>
      <c r="AK33" s="181">
        <v>0</v>
      </c>
      <c r="AL33" s="163"/>
      <c r="AM33" s="163"/>
      <c r="AN33" s="163"/>
      <c r="AO33" s="163"/>
      <c r="AP33" s="23"/>
      <c r="AQ33" s="23"/>
      <c r="AR33" s="24"/>
      <c r="AS33" s="23"/>
      <c r="AT33" s="23"/>
      <c r="AU33" s="23"/>
      <c r="AV33" s="23"/>
      <c r="AW33" s="23"/>
      <c r="AX33" s="23"/>
      <c r="AY33" s="23"/>
      <c r="AZ33" s="23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</row>
    <row r="34" spans="1:91" ht="6.75" customHeight="1">
      <c r="A34" s="15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</row>
    <row r="35" spans="1:91" ht="25.5" customHeight="1">
      <c r="A35" s="15"/>
      <c r="B35" s="16"/>
      <c r="C35" s="25"/>
      <c r="D35" s="26" t="s">
        <v>36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37</v>
      </c>
      <c r="U35" s="27"/>
      <c r="V35" s="27"/>
      <c r="W35" s="27"/>
      <c r="X35" s="172" t="s">
        <v>38</v>
      </c>
      <c r="Y35" s="168"/>
      <c r="Z35" s="168"/>
      <c r="AA35" s="168"/>
      <c r="AB35" s="169"/>
      <c r="AC35" s="27"/>
      <c r="AD35" s="27"/>
      <c r="AE35" s="27"/>
      <c r="AF35" s="27"/>
      <c r="AG35" s="27"/>
      <c r="AH35" s="27"/>
      <c r="AI35" s="27"/>
      <c r="AJ35" s="27"/>
      <c r="AK35" s="170">
        <f>SUM(AK26:AK33)</f>
        <v>0</v>
      </c>
      <c r="AL35" s="168"/>
      <c r="AM35" s="168"/>
      <c r="AN35" s="168"/>
      <c r="AO35" s="171"/>
      <c r="AP35" s="25"/>
      <c r="AQ35" s="25"/>
      <c r="AR35" s="16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</row>
    <row r="36" spans="1:91" ht="6.75" customHeight="1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</row>
    <row r="37" spans="1:91" ht="14.25" customHeight="1">
      <c r="A37" s="15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</row>
    <row r="38" spans="1:91" ht="14.25" customHeight="1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6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 ht="14.25" customHeight="1">
      <c r="A39" s="2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6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ht="14.25" customHeight="1">
      <c r="A40" s="2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 ht="14.2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6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 ht="14.2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6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 ht="14.2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6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ht="14.2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6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 ht="14.2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6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 ht="14.2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6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ht="14.2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6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91" ht="14.2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6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91" ht="14.25" customHeight="1">
      <c r="A49" s="15"/>
      <c r="B49" s="16"/>
      <c r="C49" s="15"/>
      <c r="D49" s="29" t="s">
        <v>39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29" t="s">
        <v>40</v>
      </c>
      <c r="AI49" s="30"/>
      <c r="AJ49" s="30"/>
      <c r="AK49" s="30"/>
      <c r="AL49" s="30"/>
      <c r="AM49" s="30"/>
      <c r="AN49" s="30"/>
      <c r="AO49" s="30"/>
      <c r="AP49" s="15"/>
      <c r="AQ49" s="15"/>
      <c r="AR49" s="16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</row>
    <row r="50" spans="1:91" ht="11.25" customHeight="1">
      <c r="A50" s="2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6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1" ht="11.2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6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1" ht="11.2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6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</row>
    <row r="53" spans="1:91" ht="11.2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6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</row>
    <row r="54" spans="1:91" ht="11.2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6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</row>
    <row r="55" spans="1:91" ht="11.2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6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</row>
    <row r="56" spans="1:91" ht="11.2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6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</row>
    <row r="57" spans="1:91" ht="11.2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6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</row>
    <row r="58" spans="1:91" ht="11.2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6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</row>
    <row r="59" spans="1:91" ht="11.2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6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</row>
    <row r="60" spans="1:91" ht="11.25" customHeight="1">
      <c r="A60" s="15"/>
      <c r="B60" s="16"/>
      <c r="C60" s="15"/>
      <c r="D60" s="31" t="s">
        <v>41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31" t="s">
        <v>42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31" t="s">
        <v>41</v>
      </c>
      <c r="AI60" s="18"/>
      <c r="AJ60" s="18"/>
      <c r="AK60" s="18"/>
      <c r="AL60" s="18"/>
      <c r="AM60" s="31" t="s">
        <v>42</v>
      </c>
      <c r="AN60" s="18"/>
      <c r="AO60" s="18"/>
      <c r="AP60" s="15"/>
      <c r="AQ60" s="15"/>
      <c r="AR60" s="16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91" ht="11.25" customHeight="1">
      <c r="A61" s="2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6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</row>
    <row r="62" spans="1:91" ht="11.2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6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</row>
    <row r="63" spans="1:91" ht="11.2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6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1:91" ht="11.25" customHeight="1">
      <c r="A64" s="15"/>
      <c r="B64" s="16"/>
      <c r="C64" s="15"/>
      <c r="D64" s="29" t="s">
        <v>43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9" t="s">
        <v>44</v>
      </c>
      <c r="AI64" s="30"/>
      <c r="AJ64" s="30"/>
      <c r="AK64" s="30"/>
      <c r="AL64" s="30"/>
      <c r="AM64" s="30"/>
      <c r="AN64" s="30"/>
      <c r="AO64" s="30"/>
      <c r="AP64" s="15"/>
      <c r="AQ64" s="15"/>
      <c r="AR64" s="16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91" ht="11.25" customHeight="1">
      <c r="A65" s="2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6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1:91" ht="11.2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6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1:91" ht="11.2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6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1:91" ht="11.2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6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1:91" ht="11.2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6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1:91" ht="11.2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6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1" ht="11.2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6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</row>
    <row r="72" spans="1:91" ht="11.2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6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</row>
    <row r="73" spans="1:91" ht="11.2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6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</row>
    <row r="74" spans="1:91" ht="11.2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6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</row>
    <row r="75" spans="1:91" ht="11.25" customHeight="1">
      <c r="A75" s="15"/>
      <c r="B75" s="16"/>
      <c r="C75" s="15"/>
      <c r="D75" s="31" t="s">
        <v>41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1" t="s">
        <v>42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31" t="s">
        <v>41</v>
      </c>
      <c r="AI75" s="18"/>
      <c r="AJ75" s="18"/>
      <c r="AK75" s="18"/>
      <c r="AL75" s="18"/>
      <c r="AM75" s="31" t="s">
        <v>42</v>
      </c>
      <c r="AN75" s="18"/>
      <c r="AO75" s="18"/>
      <c r="AP75" s="15"/>
      <c r="AQ75" s="15"/>
      <c r="AR75" s="16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</row>
    <row r="76" spans="1:91" ht="11.25" customHeight="1">
      <c r="A76" s="15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6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</row>
    <row r="77" spans="1:91" ht="6.75" customHeight="1">
      <c r="A77" s="15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16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</row>
    <row r="78" spans="1:91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</row>
    <row r="79" spans="1:91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</row>
    <row r="80" spans="1:91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</row>
    <row r="81" spans="1:91" ht="6.75" customHeight="1">
      <c r="A81" s="1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16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</row>
    <row r="82" spans="1:91" ht="24.75" customHeight="1">
      <c r="A82" s="15"/>
      <c r="B82" s="16"/>
      <c r="C82" s="7" t="s">
        <v>45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6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</row>
    <row r="83" spans="1:91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6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</row>
    <row r="84" spans="1:91" ht="12" customHeight="1">
      <c r="A84" s="36"/>
      <c r="B84" s="37"/>
      <c r="C84" s="12" t="s">
        <v>11</v>
      </c>
      <c r="D84" s="36"/>
      <c r="E84" s="36"/>
      <c r="F84" s="36"/>
      <c r="G84" s="36"/>
      <c r="H84" s="36"/>
      <c r="I84" s="36"/>
      <c r="J84" s="36"/>
      <c r="K84" s="36"/>
      <c r="L84" s="36">
        <f t="shared" ref="L84:L85" si="0">K5</f>
        <v>0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7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</row>
    <row r="85" spans="1:91" ht="36.75" customHeight="1">
      <c r="A85" s="38"/>
      <c r="B85" s="39"/>
      <c r="C85" s="40" t="s">
        <v>12</v>
      </c>
      <c r="D85" s="38"/>
      <c r="E85" s="38"/>
      <c r="F85" s="38"/>
      <c r="G85" s="38"/>
      <c r="H85" s="38"/>
      <c r="I85" s="38"/>
      <c r="J85" s="38"/>
      <c r="K85" s="38"/>
      <c r="L85" s="174" t="str">
        <f t="shared" si="0"/>
        <v>Modernizácia exteriéru školy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38"/>
      <c r="AQ85" s="38"/>
      <c r="AR85" s="39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</row>
    <row r="86" spans="1:91" ht="6.75" customHeight="1">
      <c r="A86" s="15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6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</row>
    <row r="87" spans="1:91" ht="12" customHeight="1">
      <c r="A87" s="15"/>
      <c r="B87" s="16"/>
      <c r="C87" s="12" t="s">
        <v>15</v>
      </c>
      <c r="D87" s="15"/>
      <c r="E87" s="15"/>
      <c r="F87" s="15"/>
      <c r="G87" s="15"/>
      <c r="H87" s="15"/>
      <c r="I87" s="15"/>
      <c r="J87" s="15"/>
      <c r="K87" s="15"/>
      <c r="L87" s="41" t="str">
        <f>IF(K8="","",K8)</f>
        <v xml:space="preserve"> 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2" t="s">
        <v>17</v>
      </c>
      <c r="AJ87" s="15"/>
      <c r="AK87" s="15"/>
      <c r="AL87" s="15"/>
      <c r="AM87" s="190" t="str">
        <f>IF(AN8= "","",AN8)</f>
        <v/>
      </c>
      <c r="AN87" s="163"/>
      <c r="AO87" s="15"/>
      <c r="AP87" s="15"/>
      <c r="AQ87" s="15"/>
      <c r="AR87" s="16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</row>
    <row r="88" spans="1:91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6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</row>
    <row r="89" spans="1:91" ht="15" customHeight="1">
      <c r="A89" s="15"/>
      <c r="B89" s="16"/>
      <c r="C89" s="12" t="s">
        <v>18</v>
      </c>
      <c r="D89" s="15"/>
      <c r="E89" s="15"/>
      <c r="F89" s="15"/>
      <c r="G89" s="15"/>
      <c r="H89" s="15"/>
      <c r="I89" s="15"/>
      <c r="J89" s="15"/>
      <c r="K89" s="15"/>
      <c r="L89" s="36" t="str">
        <f>IF(E11= "","",E11)</f>
        <v xml:space="preserve"> 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2" t="s">
        <v>22</v>
      </c>
      <c r="AJ89" s="15"/>
      <c r="AK89" s="15"/>
      <c r="AL89" s="15"/>
      <c r="AM89" s="191" t="str">
        <f>IF(E17="","",E17)</f>
        <v xml:space="preserve"> </v>
      </c>
      <c r="AN89" s="163"/>
      <c r="AO89" s="163"/>
      <c r="AP89" s="163"/>
      <c r="AQ89" s="15"/>
      <c r="AR89" s="16"/>
      <c r="AS89" s="160" t="s">
        <v>46</v>
      </c>
      <c r="AT89" s="161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</row>
    <row r="90" spans="1:91" ht="15" customHeight="1">
      <c r="A90" s="15"/>
      <c r="B90" s="16"/>
      <c r="C90" s="12" t="s">
        <v>21</v>
      </c>
      <c r="D90" s="15"/>
      <c r="E90" s="15"/>
      <c r="F90" s="15"/>
      <c r="G90" s="15"/>
      <c r="H90" s="15"/>
      <c r="I90" s="15"/>
      <c r="J90" s="15"/>
      <c r="K90" s="15"/>
      <c r="L90" s="36" t="str">
        <f>IF(E14="","",E14)</f>
        <v xml:space="preserve"> 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2" t="s">
        <v>23</v>
      </c>
      <c r="AJ90" s="15"/>
      <c r="AK90" s="15"/>
      <c r="AL90" s="15"/>
      <c r="AM90" s="191" t="str">
        <f>IF(E20="","",E20)</f>
        <v xml:space="preserve"> </v>
      </c>
      <c r="AN90" s="163"/>
      <c r="AO90" s="163"/>
      <c r="AP90" s="163"/>
      <c r="AQ90" s="15"/>
      <c r="AR90" s="16"/>
      <c r="AS90" s="162"/>
      <c r="AT90" s="163"/>
      <c r="AU90" s="15"/>
      <c r="AV90" s="15"/>
      <c r="AW90" s="15"/>
      <c r="AX90" s="15"/>
      <c r="AY90" s="15"/>
      <c r="AZ90" s="15"/>
      <c r="BA90" s="15"/>
      <c r="BB90" s="15"/>
      <c r="BC90" s="15"/>
      <c r="BD90" s="4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</row>
    <row r="91" spans="1:91" ht="10.5" customHeight="1">
      <c r="A91" s="15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6"/>
      <c r="AS91" s="162"/>
      <c r="AT91" s="163"/>
      <c r="AU91" s="15"/>
      <c r="AV91" s="15"/>
      <c r="AW91" s="15"/>
      <c r="AX91" s="15"/>
      <c r="AY91" s="15"/>
      <c r="AZ91" s="15"/>
      <c r="BA91" s="15"/>
      <c r="BB91" s="15"/>
      <c r="BC91" s="15"/>
      <c r="BD91" s="4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</row>
    <row r="92" spans="1:91" ht="29.25" customHeight="1">
      <c r="A92" s="15"/>
      <c r="B92" s="16"/>
      <c r="C92" s="192" t="s">
        <v>47</v>
      </c>
      <c r="D92" s="168"/>
      <c r="E92" s="168"/>
      <c r="F92" s="168"/>
      <c r="G92" s="169"/>
      <c r="H92" s="46"/>
      <c r="I92" s="167" t="s">
        <v>48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9"/>
      <c r="AG92" s="187" t="s">
        <v>49</v>
      </c>
      <c r="AH92" s="168"/>
      <c r="AI92" s="168"/>
      <c r="AJ92" s="168"/>
      <c r="AK92" s="168"/>
      <c r="AL92" s="168"/>
      <c r="AM92" s="169"/>
      <c r="AN92" s="167" t="s">
        <v>50</v>
      </c>
      <c r="AO92" s="168"/>
      <c r="AP92" s="171"/>
      <c r="AQ92" s="47" t="s">
        <v>51</v>
      </c>
      <c r="AR92" s="16"/>
      <c r="AS92" s="48" t="s">
        <v>52</v>
      </c>
      <c r="AT92" s="49" t="s">
        <v>53</v>
      </c>
      <c r="AU92" s="49" t="s">
        <v>54</v>
      </c>
      <c r="AV92" s="49" t="s">
        <v>55</v>
      </c>
      <c r="AW92" s="49" t="s">
        <v>56</v>
      </c>
      <c r="AX92" s="49" t="s">
        <v>57</v>
      </c>
      <c r="AY92" s="49" t="s">
        <v>58</v>
      </c>
      <c r="AZ92" s="49" t="s">
        <v>59</v>
      </c>
      <c r="BA92" s="49" t="s">
        <v>60</v>
      </c>
      <c r="BB92" s="49" t="s">
        <v>61</v>
      </c>
      <c r="BC92" s="49" t="s">
        <v>62</v>
      </c>
      <c r="BD92" s="50" t="s">
        <v>63</v>
      </c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</row>
    <row r="93" spans="1:91" ht="10.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6"/>
      <c r="AS93" s="51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4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</row>
    <row r="94" spans="1:91" ht="32.25" customHeight="1">
      <c r="A94" s="52"/>
      <c r="B94" s="53"/>
      <c r="C94" s="54" t="s">
        <v>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186">
        <f>ROUND(SUM(AG95:AG100),2)</f>
        <v>0</v>
      </c>
      <c r="AH94" s="163"/>
      <c r="AI94" s="163"/>
      <c r="AJ94" s="163"/>
      <c r="AK94" s="163"/>
      <c r="AL94" s="163"/>
      <c r="AM94" s="163"/>
      <c r="AN94" s="166">
        <f t="shared" ref="AN94:AN100" si="1">SUM(AG94,AT94)</f>
        <v>0</v>
      </c>
      <c r="AO94" s="163"/>
      <c r="AP94" s="163"/>
      <c r="AQ94" s="57" t="s">
        <v>1</v>
      </c>
      <c r="AR94" s="53"/>
      <c r="AS94" s="58">
        <f>ROUND(SUM(AS95:AS100),2)</f>
        <v>0</v>
      </c>
      <c r="AT94" s="59">
        <f t="shared" ref="AT94:AT100" si="2">ROUND(SUM(AV94:AW94),2)</f>
        <v>0</v>
      </c>
      <c r="AU94" s="60">
        <f>ROUND(SUM(AU95:AU100),5)</f>
        <v>381.78444999999999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 t="shared" ref="AZ94:BD94" si="3">ROUND(SUM(AZ95:AZ100),2)</f>
        <v>0</v>
      </c>
      <c r="BA94" s="59">
        <f t="shared" si="3"/>
        <v>0</v>
      </c>
      <c r="BB94" s="59">
        <f t="shared" si="3"/>
        <v>0</v>
      </c>
      <c r="BC94" s="59">
        <f t="shared" si="3"/>
        <v>0</v>
      </c>
      <c r="BD94" s="61">
        <f t="shared" si="3"/>
        <v>0</v>
      </c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62" t="s">
        <v>65</v>
      </c>
      <c r="BT94" s="62" t="s">
        <v>66</v>
      </c>
      <c r="BU94" s="63" t="s">
        <v>67</v>
      </c>
      <c r="BV94" s="62" t="s">
        <v>68</v>
      </c>
      <c r="BW94" s="62" t="s">
        <v>4</v>
      </c>
      <c r="BX94" s="62" t="s">
        <v>69</v>
      </c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62" t="s">
        <v>1</v>
      </c>
      <c r="CM94" s="52"/>
    </row>
    <row r="95" spans="1:91" ht="16.5" customHeight="1">
      <c r="A95" s="64" t="s">
        <v>70</v>
      </c>
      <c r="B95" s="65"/>
      <c r="C95" s="66"/>
      <c r="D95" s="165" t="s">
        <v>71</v>
      </c>
      <c r="E95" s="163"/>
      <c r="F95" s="163"/>
      <c r="G95" s="163"/>
      <c r="H95" s="163"/>
      <c r="I95" s="67"/>
      <c r="J95" s="165" t="s">
        <v>72</v>
      </c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4">
        <f>'a - Záhradný prístrešok'!J30</f>
        <v>0</v>
      </c>
      <c r="AH95" s="163"/>
      <c r="AI95" s="163"/>
      <c r="AJ95" s="163"/>
      <c r="AK95" s="163"/>
      <c r="AL95" s="163"/>
      <c r="AM95" s="163"/>
      <c r="AN95" s="164">
        <f t="shared" si="1"/>
        <v>0</v>
      </c>
      <c r="AO95" s="163"/>
      <c r="AP95" s="163"/>
      <c r="AQ95" s="68" t="s">
        <v>73</v>
      </c>
      <c r="AR95" s="65"/>
      <c r="AS95" s="69">
        <v>0</v>
      </c>
      <c r="AT95" s="70">
        <f t="shared" si="2"/>
        <v>0</v>
      </c>
      <c r="AU95" s="71">
        <f>'a - Záhradný prístrešok'!P126</f>
        <v>256.73365475000003</v>
      </c>
      <c r="AV95" s="70">
        <f>'a - Záhradný prístrešok'!J33</f>
        <v>0</v>
      </c>
      <c r="AW95" s="70">
        <f>'a - Záhradný prístrešok'!J34</f>
        <v>0</v>
      </c>
      <c r="AX95" s="70">
        <f>'a - Záhradný prístrešok'!J35</f>
        <v>0</v>
      </c>
      <c r="AY95" s="70">
        <f>'a - Záhradný prístrešok'!J36</f>
        <v>0</v>
      </c>
      <c r="AZ95" s="70">
        <f>'a - Záhradný prístrešok'!F33</f>
        <v>0</v>
      </c>
      <c r="BA95" s="70">
        <f>'a - Záhradný prístrešok'!F34</f>
        <v>0</v>
      </c>
      <c r="BB95" s="70">
        <f>'a - Záhradný prístrešok'!F35</f>
        <v>0</v>
      </c>
      <c r="BC95" s="70">
        <f>'a - Záhradný prístrešok'!F36</f>
        <v>0</v>
      </c>
      <c r="BD95" s="72">
        <f>'a - Záhradný prístrešok'!F37</f>
        <v>0</v>
      </c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4" t="s">
        <v>74</v>
      </c>
      <c r="BU95" s="73"/>
      <c r="BV95" s="74" t="s">
        <v>68</v>
      </c>
      <c r="BW95" s="74" t="s">
        <v>75</v>
      </c>
      <c r="BX95" s="74" t="s">
        <v>4</v>
      </c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4" t="s">
        <v>1</v>
      </c>
      <c r="CM95" s="74" t="s">
        <v>66</v>
      </c>
    </row>
    <row r="96" spans="1:91" ht="16.5" customHeight="1">
      <c r="A96" s="64" t="s">
        <v>70</v>
      </c>
      <c r="B96" s="65"/>
      <c r="C96" s="66"/>
      <c r="D96" s="165" t="s">
        <v>76</v>
      </c>
      <c r="E96" s="163"/>
      <c r="F96" s="163"/>
      <c r="G96" s="163"/>
      <c r="H96" s="163"/>
      <c r="I96" s="67"/>
      <c r="J96" s="165" t="s">
        <v>77</v>
      </c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4">
        <f>'b - Trávnaté plochy a zeleň'!J30</f>
        <v>0</v>
      </c>
      <c r="AH96" s="163"/>
      <c r="AI96" s="163"/>
      <c r="AJ96" s="163"/>
      <c r="AK96" s="163"/>
      <c r="AL96" s="163"/>
      <c r="AM96" s="163"/>
      <c r="AN96" s="164">
        <f t="shared" si="1"/>
        <v>0</v>
      </c>
      <c r="AO96" s="163"/>
      <c r="AP96" s="163"/>
      <c r="AQ96" s="68" t="s">
        <v>73</v>
      </c>
      <c r="AR96" s="65"/>
      <c r="AS96" s="69">
        <v>0</v>
      </c>
      <c r="AT96" s="70">
        <f t="shared" si="2"/>
        <v>0</v>
      </c>
      <c r="AU96" s="71">
        <f>'b - Trávnaté plochy a zeleň'!P118</f>
        <v>4.4999999999999998E-2</v>
      </c>
      <c r="AV96" s="70">
        <f>'b - Trávnaté plochy a zeleň'!J33</f>
        <v>0</v>
      </c>
      <c r="AW96" s="70">
        <f>'b - Trávnaté plochy a zeleň'!J34</f>
        <v>0</v>
      </c>
      <c r="AX96" s="70">
        <f>'b - Trávnaté plochy a zeleň'!J35</f>
        <v>0</v>
      </c>
      <c r="AY96" s="70">
        <f>'b - Trávnaté plochy a zeleň'!J36</f>
        <v>0</v>
      </c>
      <c r="AZ96" s="70">
        <f>'b - Trávnaté plochy a zeleň'!F33</f>
        <v>0</v>
      </c>
      <c r="BA96" s="70">
        <f>'b - Trávnaté plochy a zeleň'!F34</f>
        <v>0</v>
      </c>
      <c r="BB96" s="70">
        <f>'b - Trávnaté plochy a zeleň'!F35</f>
        <v>0</v>
      </c>
      <c r="BC96" s="70">
        <f>'b - Trávnaté plochy a zeleň'!F36</f>
        <v>0</v>
      </c>
      <c r="BD96" s="72">
        <f>'b - Trávnaté plochy a zeleň'!F37</f>
        <v>0</v>
      </c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4" t="s">
        <v>74</v>
      </c>
      <c r="BU96" s="73"/>
      <c r="BV96" s="74" t="s">
        <v>68</v>
      </c>
      <c r="BW96" s="74" t="s">
        <v>78</v>
      </c>
      <c r="BX96" s="74" t="s">
        <v>4</v>
      </c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4" t="s">
        <v>1</v>
      </c>
      <c r="CM96" s="74" t="s">
        <v>66</v>
      </c>
    </row>
    <row r="97" spans="1:91" ht="16.5" customHeight="1">
      <c r="A97" s="64" t="s">
        <v>70</v>
      </c>
      <c r="B97" s="65"/>
      <c r="C97" s="66"/>
      <c r="D97" s="165" t="s">
        <v>79</v>
      </c>
      <c r="E97" s="163"/>
      <c r="F97" s="163"/>
      <c r="G97" s="163"/>
      <c r="H97" s="163"/>
      <c r="I97" s="67"/>
      <c r="J97" s="165" t="s">
        <v>80</v>
      </c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4">
        <f>'c - Zámk.dl. spevnené pl...'!J30</f>
        <v>0</v>
      </c>
      <c r="AH97" s="163"/>
      <c r="AI97" s="163"/>
      <c r="AJ97" s="163"/>
      <c r="AK97" s="163"/>
      <c r="AL97" s="163"/>
      <c r="AM97" s="163"/>
      <c r="AN97" s="164">
        <f t="shared" si="1"/>
        <v>0</v>
      </c>
      <c r="AO97" s="163"/>
      <c r="AP97" s="163"/>
      <c r="AQ97" s="68" t="s">
        <v>73</v>
      </c>
      <c r="AR97" s="65"/>
      <c r="AS97" s="69">
        <v>0</v>
      </c>
      <c r="AT97" s="70">
        <f t="shared" si="2"/>
        <v>0</v>
      </c>
      <c r="AU97" s="71">
        <f>'c - Zámk.dl. spevnené pl...'!P121</f>
        <v>24.087093000000003</v>
      </c>
      <c r="AV97" s="70">
        <f>'c - Zámk.dl. spevnené pl...'!J33</f>
        <v>0</v>
      </c>
      <c r="AW97" s="70">
        <f>'c - Zámk.dl. spevnené pl...'!J34</f>
        <v>0</v>
      </c>
      <c r="AX97" s="70">
        <f>'c - Zámk.dl. spevnené pl...'!J35</f>
        <v>0</v>
      </c>
      <c r="AY97" s="70">
        <f>'c - Zámk.dl. spevnené pl...'!J36</f>
        <v>0</v>
      </c>
      <c r="AZ97" s="70">
        <f>'c - Zámk.dl. spevnené pl...'!F33</f>
        <v>0</v>
      </c>
      <c r="BA97" s="70">
        <f>'c - Zámk.dl. spevnené pl...'!F34</f>
        <v>0</v>
      </c>
      <c r="BB97" s="70">
        <f>'c - Zámk.dl. spevnené pl...'!F35</f>
        <v>0</v>
      </c>
      <c r="BC97" s="70">
        <f>'c - Zámk.dl. spevnené pl...'!F36</f>
        <v>0</v>
      </c>
      <c r="BD97" s="72">
        <f>'c - Zámk.dl. spevnené pl...'!F37</f>
        <v>0</v>
      </c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4" t="s">
        <v>74</v>
      </c>
      <c r="BU97" s="73"/>
      <c r="BV97" s="74" t="s">
        <v>68</v>
      </c>
      <c r="BW97" s="74" t="s">
        <v>81</v>
      </c>
      <c r="BX97" s="74" t="s">
        <v>4</v>
      </c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4" t="s">
        <v>1</v>
      </c>
      <c r="CM97" s="74" t="s">
        <v>66</v>
      </c>
    </row>
    <row r="98" spans="1:91" ht="16.5" customHeight="1">
      <c r="A98" s="64" t="s">
        <v>70</v>
      </c>
      <c r="B98" s="65"/>
      <c r="C98" s="66"/>
      <c r="D98" s="165" t="s">
        <v>82</v>
      </c>
      <c r="E98" s="163"/>
      <c r="F98" s="163"/>
      <c r="G98" s="163"/>
      <c r="H98" s="163"/>
      <c r="I98" s="67"/>
      <c r="J98" s="165" t="s">
        <v>83</v>
      </c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4">
        <f>'d - Mlatové spevnené plochy'!J30</f>
        <v>0</v>
      </c>
      <c r="AH98" s="163"/>
      <c r="AI98" s="163"/>
      <c r="AJ98" s="163"/>
      <c r="AK98" s="163"/>
      <c r="AL98" s="163"/>
      <c r="AM98" s="163"/>
      <c r="AN98" s="164">
        <f t="shared" si="1"/>
        <v>0</v>
      </c>
      <c r="AO98" s="163"/>
      <c r="AP98" s="163"/>
      <c r="AQ98" s="68" t="s">
        <v>73</v>
      </c>
      <c r="AR98" s="65"/>
      <c r="AS98" s="69">
        <v>0</v>
      </c>
      <c r="AT98" s="70">
        <f t="shared" si="2"/>
        <v>0</v>
      </c>
      <c r="AU98" s="71">
        <f>'d - Mlatové spevnené plochy'!P121</f>
        <v>64.395961</v>
      </c>
      <c r="AV98" s="70">
        <f>'d - Mlatové spevnené plochy'!J33</f>
        <v>0</v>
      </c>
      <c r="AW98" s="70">
        <f>'d - Mlatové spevnené plochy'!J34</f>
        <v>0</v>
      </c>
      <c r="AX98" s="70">
        <f>'d - Mlatové spevnené plochy'!J35</f>
        <v>0</v>
      </c>
      <c r="AY98" s="70">
        <f>'d - Mlatové spevnené plochy'!J36</f>
        <v>0</v>
      </c>
      <c r="AZ98" s="70">
        <f>'d - Mlatové spevnené plochy'!F33</f>
        <v>0</v>
      </c>
      <c r="BA98" s="70">
        <f>'d - Mlatové spevnené plochy'!F34</f>
        <v>0</v>
      </c>
      <c r="BB98" s="70">
        <f>'d - Mlatové spevnené plochy'!F35</f>
        <v>0</v>
      </c>
      <c r="BC98" s="70">
        <f>'d - Mlatové spevnené plochy'!F36</f>
        <v>0</v>
      </c>
      <c r="BD98" s="72">
        <f>'d - Mlatové spevnené plochy'!F37</f>
        <v>0</v>
      </c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4" t="s">
        <v>74</v>
      </c>
      <c r="BU98" s="73"/>
      <c r="BV98" s="74" t="s">
        <v>68</v>
      </c>
      <c r="BW98" s="74" t="s">
        <v>84</v>
      </c>
      <c r="BX98" s="74" t="s">
        <v>4</v>
      </c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4" t="s">
        <v>1</v>
      </c>
      <c r="CM98" s="74" t="s">
        <v>66</v>
      </c>
    </row>
    <row r="99" spans="1:91" ht="16.5" customHeight="1">
      <c r="A99" s="64" t="s">
        <v>70</v>
      </c>
      <c r="B99" s="65"/>
      <c r="C99" s="66"/>
      <c r="D99" s="165" t="s">
        <v>85</v>
      </c>
      <c r="E99" s="163"/>
      <c r="F99" s="163"/>
      <c r="G99" s="163"/>
      <c r="H99" s="163"/>
      <c r="I99" s="67"/>
      <c r="J99" s="165" t="s">
        <v>86</v>
      </c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4">
        <f>'e - Štrkové spevnené plochy'!J30</f>
        <v>0</v>
      </c>
      <c r="AH99" s="163"/>
      <c r="AI99" s="163"/>
      <c r="AJ99" s="163"/>
      <c r="AK99" s="163"/>
      <c r="AL99" s="163"/>
      <c r="AM99" s="163"/>
      <c r="AN99" s="164">
        <f t="shared" si="1"/>
        <v>0</v>
      </c>
      <c r="AO99" s="163"/>
      <c r="AP99" s="163"/>
      <c r="AQ99" s="68" t="s">
        <v>73</v>
      </c>
      <c r="AR99" s="65"/>
      <c r="AS99" s="69">
        <v>0</v>
      </c>
      <c r="AT99" s="70">
        <f t="shared" si="2"/>
        <v>0</v>
      </c>
      <c r="AU99" s="71">
        <f>'e - Štrkové spevnené plochy'!P120</f>
        <v>2.1667459999999998</v>
      </c>
      <c r="AV99" s="70">
        <f>'e - Štrkové spevnené plochy'!J33</f>
        <v>0</v>
      </c>
      <c r="AW99" s="70">
        <f>'e - Štrkové spevnené plochy'!J34</f>
        <v>0</v>
      </c>
      <c r="AX99" s="70">
        <f>'e - Štrkové spevnené plochy'!J35</f>
        <v>0</v>
      </c>
      <c r="AY99" s="70">
        <f>'e - Štrkové spevnené plochy'!J36</f>
        <v>0</v>
      </c>
      <c r="AZ99" s="70">
        <f>'e - Štrkové spevnené plochy'!F33</f>
        <v>0</v>
      </c>
      <c r="BA99" s="70">
        <f>'e - Štrkové spevnené plochy'!F34</f>
        <v>0</v>
      </c>
      <c r="BB99" s="70">
        <f>'e - Štrkové spevnené plochy'!F35</f>
        <v>0</v>
      </c>
      <c r="BC99" s="70">
        <f>'e - Štrkové spevnené plochy'!F36</f>
        <v>0</v>
      </c>
      <c r="BD99" s="72">
        <f>'e - Štrkové spevnené plochy'!F37</f>
        <v>0</v>
      </c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4" t="s">
        <v>74</v>
      </c>
      <c r="BU99" s="73"/>
      <c r="BV99" s="74" t="s">
        <v>68</v>
      </c>
      <c r="BW99" s="74" t="s">
        <v>87</v>
      </c>
      <c r="BX99" s="74" t="s">
        <v>4</v>
      </c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4" t="s">
        <v>1</v>
      </c>
      <c r="CM99" s="74" t="s">
        <v>66</v>
      </c>
    </row>
    <row r="100" spans="1:91" ht="16.5" customHeight="1">
      <c r="A100" s="64" t="s">
        <v>70</v>
      </c>
      <c r="B100" s="65"/>
      <c r="C100" s="66"/>
      <c r="D100" s="165" t="s">
        <v>88</v>
      </c>
      <c r="E100" s="163"/>
      <c r="F100" s="163"/>
      <c r="G100" s="163"/>
      <c r="H100" s="163"/>
      <c r="I100" s="67"/>
      <c r="J100" s="165" t="s">
        <v>89</v>
      </c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4">
        <f>'f - Mobiliár'!J30</f>
        <v>0</v>
      </c>
      <c r="AH100" s="163"/>
      <c r="AI100" s="163"/>
      <c r="AJ100" s="163"/>
      <c r="AK100" s="163"/>
      <c r="AL100" s="163"/>
      <c r="AM100" s="163"/>
      <c r="AN100" s="164">
        <f t="shared" si="1"/>
        <v>0</v>
      </c>
      <c r="AO100" s="163"/>
      <c r="AP100" s="163"/>
      <c r="AQ100" s="68" t="s">
        <v>73</v>
      </c>
      <c r="AR100" s="65"/>
      <c r="AS100" s="75">
        <v>0</v>
      </c>
      <c r="AT100" s="76">
        <f t="shared" si="2"/>
        <v>0</v>
      </c>
      <c r="AU100" s="77">
        <f>'f - Mobiliár'!P118</f>
        <v>34.356000000000002</v>
      </c>
      <c r="AV100" s="76">
        <f>'f - Mobiliár'!J33</f>
        <v>0</v>
      </c>
      <c r="AW100" s="76">
        <f>'f - Mobiliár'!J34</f>
        <v>0</v>
      </c>
      <c r="AX100" s="76">
        <f>'f - Mobiliár'!J35</f>
        <v>0</v>
      </c>
      <c r="AY100" s="76">
        <f>'f - Mobiliár'!J36</f>
        <v>0</v>
      </c>
      <c r="AZ100" s="76">
        <f>'f - Mobiliár'!F33</f>
        <v>0</v>
      </c>
      <c r="BA100" s="76">
        <f>'f - Mobiliár'!F34</f>
        <v>0</v>
      </c>
      <c r="BB100" s="76">
        <f>'f - Mobiliár'!F35</f>
        <v>0</v>
      </c>
      <c r="BC100" s="76">
        <f>'f - Mobiliár'!F36</f>
        <v>0</v>
      </c>
      <c r="BD100" s="78">
        <f>'f - Mobiliár'!F37</f>
        <v>0</v>
      </c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4" t="s">
        <v>74</v>
      </c>
      <c r="BU100" s="73"/>
      <c r="BV100" s="74" t="s">
        <v>68</v>
      </c>
      <c r="BW100" s="74" t="s">
        <v>90</v>
      </c>
      <c r="BX100" s="74" t="s">
        <v>4</v>
      </c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4" t="s">
        <v>1</v>
      </c>
      <c r="CM100" s="74" t="s">
        <v>66</v>
      </c>
    </row>
    <row r="101" spans="1:91" ht="30" customHeight="1">
      <c r="A101" s="15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6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</row>
    <row r="102" spans="1:91" ht="6.75" customHeight="1">
      <c r="A102" s="15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16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</sheetData>
  <mergeCells count="60">
    <mergeCell ref="L31:P31"/>
    <mergeCell ref="L32:P32"/>
    <mergeCell ref="D100:H100"/>
    <mergeCell ref="D99:H99"/>
    <mergeCell ref="AG96:AM96"/>
    <mergeCell ref="AG97:AM97"/>
    <mergeCell ref="AM87:AN87"/>
    <mergeCell ref="AM89:AP89"/>
    <mergeCell ref="AN100:AP100"/>
    <mergeCell ref="AG100:AM100"/>
    <mergeCell ref="AG98:AM98"/>
    <mergeCell ref="AG99:AM99"/>
    <mergeCell ref="AM90:AP90"/>
    <mergeCell ref="D96:H96"/>
    <mergeCell ref="D97:H97"/>
    <mergeCell ref="C92:G92"/>
    <mergeCell ref="D95:H95"/>
    <mergeCell ref="K5:AO5"/>
    <mergeCell ref="K6:AO6"/>
    <mergeCell ref="AR2:BE2"/>
    <mergeCell ref="W33:AE33"/>
    <mergeCell ref="AK33:AO33"/>
    <mergeCell ref="AK29:AO29"/>
    <mergeCell ref="E23:AN23"/>
    <mergeCell ref="AK26:AO26"/>
    <mergeCell ref="L28:P28"/>
    <mergeCell ref="W28:AE28"/>
    <mergeCell ref="AK28:AO28"/>
    <mergeCell ref="L29:P29"/>
    <mergeCell ref="L30:P30"/>
    <mergeCell ref="AK31:AO31"/>
    <mergeCell ref="AK32:AO32"/>
    <mergeCell ref="W29:AE29"/>
    <mergeCell ref="AK35:AO35"/>
    <mergeCell ref="X35:AB35"/>
    <mergeCell ref="W32:AE32"/>
    <mergeCell ref="AK30:AO30"/>
    <mergeCell ref="J98:AF98"/>
    <mergeCell ref="L85:AO85"/>
    <mergeCell ref="AN98:AP98"/>
    <mergeCell ref="AN97:AP97"/>
    <mergeCell ref="AN92:AP92"/>
    <mergeCell ref="AN95:AP95"/>
    <mergeCell ref="AG94:AM94"/>
    <mergeCell ref="AG95:AM95"/>
    <mergeCell ref="AG92:AM92"/>
    <mergeCell ref="W31:AE31"/>
    <mergeCell ref="W30:AE30"/>
    <mergeCell ref="L33:P33"/>
    <mergeCell ref="D98:H98"/>
    <mergeCell ref="J96:AF96"/>
    <mergeCell ref="J97:AF97"/>
    <mergeCell ref="I92:AF92"/>
    <mergeCell ref="J95:AF95"/>
    <mergeCell ref="AS89:AT91"/>
    <mergeCell ref="AN99:AP99"/>
    <mergeCell ref="J100:AF100"/>
    <mergeCell ref="J99:AF99"/>
    <mergeCell ref="AN94:AP94"/>
    <mergeCell ref="AN96:AP96"/>
  </mergeCells>
  <hyperlinks>
    <hyperlink ref="A95" location="a - Záhradný prístrešok!C2" display="/" xr:uid="{00000000-0004-0000-0000-000000000000}"/>
    <hyperlink ref="A96" location="b - Trávnaté plochy a zeleň!C2" display="/" xr:uid="{00000000-0004-0000-0000-000001000000}"/>
    <hyperlink ref="A97" location="null!C2" display="/" xr:uid="{00000000-0004-0000-0000-000002000000}"/>
    <hyperlink ref="A98" location="d - Mlatové spevnené plochy!C2" display="/" xr:uid="{00000000-0004-0000-0000-000003000000}"/>
    <hyperlink ref="A99" location="e - Štrkové spevnené plochy!C2" display="/" xr:uid="{00000000-0004-0000-0000-000004000000}"/>
    <hyperlink ref="A100" location="f - Mobiliár!C2" display="/" xr:uid="{00000000-0004-0000-0000-000005000000}"/>
  </hyperlinks>
  <pageMargins left="0.39374999999999999" right="0.39374999999999999" top="0.39374999999999999" bottom="0.39374999999999999" header="0" footer="0"/>
  <pageSetup paperSize="9" scale="34" fitToHeight="0" orientation="portrait" r:id="rId1"/>
  <headerFooter>
    <oddFooter>&amp;CStrana &amp;P 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5"/>
  <sheetViews>
    <sheetView showGridLines="0" workbookViewId="0">
      <selection activeCell="J12" sqref="J12"/>
    </sheetView>
  </sheetViews>
  <sheetFormatPr defaultColWidth="20.140625" defaultRowHeight="15" customHeight="1"/>
  <cols>
    <col min="1" max="1" width="11.5703125" customWidth="1"/>
    <col min="2" max="2" width="1.5703125" customWidth="1"/>
    <col min="3" max="3" width="5.85546875" customWidth="1"/>
    <col min="4" max="4" width="6" customWidth="1"/>
    <col min="5" max="5" width="24" customWidth="1"/>
    <col min="6" max="6" width="71.140625" customWidth="1"/>
    <col min="7" max="7" width="10.42578125" customWidth="1"/>
    <col min="8" max="8" width="19.5703125" customWidth="1"/>
    <col min="9" max="9" width="22.140625" customWidth="1"/>
    <col min="10" max="10" width="31.140625" customWidth="1"/>
    <col min="11" max="11" width="31.140625" hidden="1" customWidth="1"/>
    <col min="12" max="12" width="13" customWidth="1"/>
    <col min="13" max="13" width="15.140625" hidden="1" customWidth="1"/>
    <col min="14" max="14" width="13" hidden="1" customWidth="1"/>
    <col min="15" max="20" width="19.85546875" hidden="1" customWidth="1"/>
    <col min="21" max="21" width="22.85546875" hidden="1" customWidth="1"/>
    <col min="22" max="22" width="17.140625" customWidth="1"/>
    <col min="23" max="23" width="22.85546875" customWidth="1"/>
    <col min="24" max="24" width="17.140625" customWidth="1"/>
    <col min="25" max="25" width="21" customWidth="1"/>
    <col min="26" max="26" width="15.42578125" customWidth="1"/>
    <col min="27" max="27" width="21" customWidth="1"/>
    <col min="28" max="28" width="22.85546875" customWidth="1"/>
    <col min="29" max="29" width="15.42578125" customWidth="1"/>
    <col min="30" max="30" width="21" customWidth="1"/>
    <col min="31" max="31" width="22.85546875" customWidth="1"/>
    <col min="32" max="43" width="12.140625" customWidth="1"/>
    <col min="44" max="65" width="13" hidden="1" customWidth="1"/>
  </cols>
  <sheetData>
    <row r="1" spans="1:65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8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75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66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91</v>
      </c>
      <c r="E4" s="2"/>
      <c r="F4" s="2"/>
      <c r="G4" s="2"/>
      <c r="H4" s="2"/>
      <c r="I4" s="2"/>
      <c r="J4" s="2"/>
      <c r="K4" s="2"/>
      <c r="L4" s="6"/>
      <c r="M4" s="79" t="s"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3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2" t="s">
        <v>12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193" t="str">
        <f>'Rekapitulácia stavby'!K6</f>
        <v>Modernizácia exteriéru školy</v>
      </c>
      <c r="F7" s="163"/>
      <c r="G7" s="163"/>
      <c r="H7" s="163"/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15"/>
      <c r="B8" s="16"/>
      <c r="C8" s="15"/>
      <c r="D8" s="12" t="s">
        <v>92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6.5" customHeight="1">
      <c r="A9" s="15"/>
      <c r="B9" s="16"/>
      <c r="C9" s="15"/>
      <c r="D9" s="15"/>
      <c r="E9" s="174" t="s">
        <v>93</v>
      </c>
      <c r="F9" s="163"/>
      <c r="G9" s="163"/>
      <c r="H9" s="163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1.2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" customHeight="1">
      <c r="A11" s="15"/>
      <c r="B11" s="16"/>
      <c r="C11" s="15"/>
      <c r="D11" s="12" t="s">
        <v>13</v>
      </c>
      <c r="E11" s="15"/>
      <c r="F11" s="10" t="s">
        <v>1</v>
      </c>
      <c r="G11" s="15"/>
      <c r="H11" s="15"/>
      <c r="I11" s="12" t="s">
        <v>14</v>
      </c>
      <c r="J11" s="10" t="s">
        <v>1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" customHeight="1">
      <c r="A12" s="15"/>
      <c r="B12" s="16"/>
      <c r="C12" s="15"/>
      <c r="D12" s="12" t="s">
        <v>15</v>
      </c>
      <c r="E12" s="15"/>
      <c r="F12" s="10" t="s">
        <v>16</v>
      </c>
      <c r="G12" s="15"/>
      <c r="H12" s="15"/>
      <c r="I12" s="12" t="s">
        <v>17</v>
      </c>
      <c r="J12" s="42"/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0.5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" customHeight="1">
      <c r="A14" s="15"/>
      <c r="B14" s="16"/>
      <c r="C14" s="15"/>
      <c r="D14" s="12" t="s">
        <v>18</v>
      </c>
      <c r="E14" s="15"/>
      <c r="F14" s="15"/>
      <c r="G14" s="15"/>
      <c r="H14" s="15"/>
      <c r="I14" s="12" t="s">
        <v>19</v>
      </c>
      <c r="J14" s="10" t="str">
        <f>IF('Rekapitulácia stavby'!AN10="","",'Rekapitulácia stavby'!AN10)</f>
        <v/>
      </c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8" customHeight="1">
      <c r="A15" s="15"/>
      <c r="B15" s="16"/>
      <c r="C15" s="15"/>
      <c r="D15" s="15"/>
      <c r="E15" s="10" t="str">
        <f>IF('Rekapitulácia stavby'!E11="","",'Rekapitulácia stavby'!E11)</f>
        <v xml:space="preserve"> </v>
      </c>
      <c r="F15" s="15"/>
      <c r="G15" s="15"/>
      <c r="H15" s="15"/>
      <c r="I15" s="12" t="s">
        <v>20</v>
      </c>
      <c r="J15" s="10" t="str">
        <f>IF('Rekapitulácia stavby'!AN11="","",'Rekapitulácia stavby'!AN11)</f>
        <v/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6.75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" customHeight="1">
      <c r="A17" s="15"/>
      <c r="B17" s="16"/>
      <c r="C17" s="15"/>
      <c r="D17" s="12" t="s">
        <v>21</v>
      </c>
      <c r="E17" s="15"/>
      <c r="F17" s="15"/>
      <c r="G17" s="15"/>
      <c r="H17" s="15"/>
      <c r="I17" s="12" t="s">
        <v>19</v>
      </c>
      <c r="J17" s="10" t="str">
        <f>'Rekapitulácia stavby'!AN13</f>
        <v/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8" customHeight="1">
      <c r="A18" s="15"/>
      <c r="B18" s="16"/>
      <c r="C18" s="15"/>
      <c r="D18" s="15"/>
      <c r="E18" s="175" t="str">
        <f>'Rekapitulácia stavby'!E14</f>
        <v xml:space="preserve"> </v>
      </c>
      <c r="F18" s="163"/>
      <c r="G18" s="163"/>
      <c r="H18" s="163"/>
      <c r="I18" s="12" t="s">
        <v>20</v>
      </c>
      <c r="J18" s="10" t="str">
        <f>'Rekapitulácia stavby'!AN14</f>
        <v/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6.75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" customHeight="1">
      <c r="A20" s="15"/>
      <c r="B20" s="16"/>
      <c r="C20" s="15"/>
      <c r="D20" s="12" t="s">
        <v>22</v>
      </c>
      <c r="E20" s="15"/>
      <c r="F20" s="15"/>
      <c r="G20" s="15"/>
      <c r="H20" s="15"/>
      <c r="I20" s="12" t="s">
        <v>19</v>
      </c>
      <c r="J20" s="10" t="str">
        <f>IF('Rekapitulácia stavby'!AN16="","",'Rekapitulácia stavby'!AN16)</f>
        <v/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8" customHeight="1">
      <c r="A21" s="15"/>
      <c r="B21" s="16"/>
      <c r="C21" s="15"/>
      <c r="D21" s="15"/>
      <c r="E21" s="10" t="str">
        <f>IF('Rekapitulácia stavby'!E17="","",'Rekapitulácia stavby'!E17)</f>
        <v xml:space="preserve"> </v>
      </c>
      <c r="F21" s="15"/>
      <c r="G21" s="15"/>
      <c r="H21" s="15"/>
      <c r="I21" s="12" t="s">
        <v>20</v>
      </c>
      <c r="J21" s="10" t="str">
        <f>IF('Rekapitulácia stavby'!AN17="","",'Rekapitulácia stavby'!AN17)</f>
        <v/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6.75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" customHeight="1">
      <c r="A23" s="15"/>
      <c r="B23" s="16"/>
      <c r="C23" s="15"/>
      <c r="D23" s="12" t="s">
        <v>23</v>
      </c>
      <c r="E23" s="15"/>
      <c r="F23" s="15"/>
      <c r="G23" s="15"/>
      <c r="H23" s="15"/>
      <c r="I23" s="12" t="s">
        <v>19</v>
      </c>
      <c r="J23" s="10" t="str">
        <f>IF('Rekapitulácia stavby'!AN19="","",'Rekapitulácia stavby'!AN19)</f>
        <v/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8" customHeight="1">
      <c r="A24" s="15"/>
      <c r="B24" s="16"/>
      <c r="C24" s="15"/>
      <c r="D24" s="15"/>
      <c r="E24" s="10" t="str">
        <f>IF('Rekapitulácia stavby'!E20="","",'Rekapitulácia stavby'!E20)</f>
        <v xml:space="preserve"> </v>
      </c>
      <c r="F24" s="15"/>
      <c r="G24" s="15"/>
      <c r="H24" s="15"/>
      <c r="I24" s="12" t="s">
        <v>20</v>
      </c>
      <c r="J24" s="10" t="str">
        <f>IF('Rekapitulácia stavby'!AN20="","",'Rekapitulácia stavby'!AN20)</f>
        <v/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6.75" customHeigh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" customHeight="1">
      <c r="A26" s="15"/>
      <c r="B26" s="16"/>
      <c r="C26" s="15"/>
      <c r="D26" s="12" t="s">
        <v>25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6.5" customHeight="1">
      <c r="A27" s="80"/>
      <c r="B27" s="81"/>
      <c r="C27" s="80"/>
      <c r="D27" s="80"/>
      <c r="E27" s="182" t="s">
        <v>1</v>
      </c>
      <c r="F27" s="163"/>
      <c r="G27" s="163"/>
      <c r="H27" s="163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ht="6.7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6.75" customHeight="1">
      <c r="A29" s="15"/>
      <c r="B29" s="16"/>
      <c r="C29" s="15"/>
      <c r="D29" s="43"/>
      <c r="E29" s="43"/>
      <c r="F29" s="43"/>
      <c r="G29" s="43"/>
      <c r="H29" s="43"/>
      <c r="I29" s="43"/>
      <c r="J29" s="43"/>
      <c r="K29" s="43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24.75" customHeight="1">
      <c r="A30" s="15"/>
      <c r="B30" s="16"/>
      <c r="C30" s="15"/>
      <c r="D30" s="82" t="s">
        <v>26</v>
      </c>
      <c r="E30" s="15"/>
      <c r="F30" s="15"/>
      <c r="G30" s="15"/>
      <c r="H30" s="15"/>
      <c r="I30" s="15"/>
      <c r="J30" s="56">
        <f>ROUND(J126, 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6.75" customHeight="1">
      <c r="A31" s="15"/>
      <c r="B31" s="16"/>
      <c r="C31" s="15"/>
      <c r="D31" s="43"/>
      <c r="E31" s="43"/>
      <c r="F31" s="43"/>
      <c r="G31" s="43"/>
      <c r="H31" s="43"/>
      <c r="I31" s="43"/>
      <c r="J31" s="43"/>
      <c r="K31" s="43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4.25" customHeight="1">
      <c r="A32" s="15"/>
      <c r="B32" s="16"/>
      <c r="C32" s="15"/>
      <c r="D32" s="15"/>
      <c r="E32" s="15"/>
      <c r="F32" s="19" t="s">
        <v>28</v>
      </c>
      <c r="G32" s="15"/>
      <c r="H32" s="15"/>
      <c r="I32" s="19" t="s">
        <v>27</v>
      </c>
      <c r="J32" s="19" t="s">
        <v>29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4.25" customHeight="1">
      <c r="A33" s="15"/>
      <c r="B33" s="16"/>
      <c r="C33" s="15"/>
      <c r="D33" s="83" t="s">
        <v>30</v>
      </c>
      <c r="E33" s="22" t="s">
        <v>31</v>
      </c>
      <c r="F33" s="84">
        <f>ROUND((SUM(BE126:BE164)),  2)</f>
        <v>0</v>
      </c>
      <c r="G33" s="85"/>
      <c r="H33" s="85"/>
      <c r="I33" s="86">
        <v>0.2</v>
      </c>
      <c r="J33" s="84">
        <f>ROUND(((SUM(BE126:BE164))*I33),  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4.25" customHeight="1">
      <c r="A34" s="15"/>
      <c r="B34" s="16"/>
      <c r="C34" s="15"/>
      <c r="D34" s="15"/>
      <c r="E34" s="22" t="s">
        <v>32</v>
      </c>
      <c r="F34" s="87">
        <f>ROUND((SUM(BF126:BF164)),  2)</f>
        <v>0</v>
      </c>
      <c r="G34" s="15"/>
      <c r="H34" s="15"/>
      <c r="I34" s="88">
        <v>0.2</v>
      </c>
      <c r="J34" s="87">
        <f>ROUND(((SUM(BF126:BF164))*I34),  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4.25" hidden="1" customHeight="1">
      <c r="A35" s="15"/>
      <c r="B35" s="16"/>
      <c r="C35" s="15"/>
      <c r="D35" s="15"/>
      <c r="E35" s="12" t="s">
        <v>33</v>
      </c>
      <c r="F35" s="87">
        <f>ROUND((SUM(BG126:BG164)),  2)</f>
        <v>0</v>
      </c>
      <c r="G35" s="15"/>
      <c r="H35" s="15"/>
      <c r="I35" s="88">
        <v>0.2</v>
      </c>
      <c r="J35" s="87">
        <f t="shared" ref="J35:J37" si="0"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4.25" hidden="1" customHeight="1">
      <c r="A36" s="15"/>
      <c r="B36" s="16"/>
      <c r="C36" s="15"/>
      <c r="D36" s="15"/>
      <c r="E36" s="12" t="s">
        <v>34</v>
      </c>
      <c r="F36" s="87">
        <f>ROUND((SUM(BH126:BH164)),  2)</f>
        <v>0</v>
      </c>
      <c r="G36" s="15"/>
      <c r="H36" s="15"/>
      <c r="I36" s="88">
        <v>0.2</v>
      </c>
      <c r="J36" s="87">
        <f t="shared" si="0"/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4.25" hidden="1" customHeight="1">
      <c r="A37" s="15"/>
      <c r="B37" s="16"/>
      <c r="C37" s="15"/>
      <c r="D37" s="15"/>
      <c r="E37" s="22" t="s">
        <v>35</v>
      </c>
      <c r="F37" s="84">
        <f>ROUND((SUM(BI126:BI164)),  2)</f>
        <v>0</v>
      </c>
      <c r="G37" s="85"/>
      <c r="H37" s="85"/>
      <c r="I37" s="86">
        <v>0</v>
      </c>
      <c r="J37" s="84">
        <f t="shared" si="0"/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6.75" customHeight="1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24.75" customHeight="1">
      <c r="A39" s="15"/>
      <c r="B39" s="16"/>
      <c r="C39" s="89"/>
      <c r="D39" s="90" t="s">
        <v>36</v>
      </c>
      <c r="E39" s="46"/>
      <c r="F39" s="46"/>
      <c r="G39" s="91" t="s">
        <v>37</v>
      </c>
      <c r="H39" s="92" t="s">
        <v>38</v>
      </c>
      <c r="I39" s="46"/>
      <c r="J39" s="93">
        <f>SUM(J30:J37)</f>
        <v>0</v>
      </c>
      <c r="K39" s="94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4.25" customHeight="1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4.2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4.2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4.2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4.2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4.2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4.2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4.2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4.2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4.25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4.25" customHeight="1">
      <c r="A50" s="15"/>
      <c r="B50" s="16"/>
      <c r="C50" s="15"/>
      <c r="D50" s="29" t="s">
        <v>39</v>
      </c>
      <c r="E50" s="30"/>
      <c r="F50" s="30"/>
      <c r="G50" s="29" t="s">
        <v>40</v>
      </c>
      <c r="H50" s="30"/>
      <c r="I50" s="30"/>
      <c r="J50" s="30"/>
      <c r="K50" s="30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1.2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1.2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1.2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1.2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1.2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1.2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1.2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1.2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1.2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1.25" customHeight="1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1.25" customHeight="1">
      <c r="A61" s="15"/>
      <c r="B61" s="16"/>
      <c r="C61" s="15"/>
      <c r="D61" s="31" t="s">
        <v>41</v>
      </c>
      <c r="E61" s="18"/>
      <c r="F61" s="95" t="s">
        <v>42</v>
      </c>
      <c r="G61" s="31" t="s">
        <v>41</v>
      </c>
      <c r="H61" s="18"/>
      <c r="I61" s="18"/>
      <c r="J61" s="96" t="s">
        <v>42</v>
      </c>
      <c r="K61" s="18"/>
      <c r="L61" s="1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1.2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1.2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1.25" customHeight="1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1.25" customHeight="1">
      <c r="A65" s="15"/>
      <c r="B65" s="16"/>
      <c r="C65" s="15"/>
      <c r="D65" s="29" t="s">
        <v>43</v>
      </c>
      <c r="E65" s="30"/>
      <c r="F65" s="30"/>
      <c r="G65" s="29" t="s">
        <v>44</v>
      </c>
      <c r="H65" s="30"/>
      <c r="I65" s="30"/>
      <c r="J65" s="30"/>
      <c r="K65" s="30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1.2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1.2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1.2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1.2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1.2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1.2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1.2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1.2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1.2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1.25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1.25" customHeight="1">
      <c r="A76" s="15"/>
      <c r="B76" s="16"/>
      <c r="C76" s="15"/>
      <c r="D76" s="31" t="s">
        <v>41</v>
      </c>
      <c r="E76" s="18"/>
      <c r="F76" s="95" t="s">
        <v>42</v>
      </c>
      <c r="G76" s="31" t="s">
        <v>41</v>
      </c>
      <c r="H76" s="18"/>
      <c r="I76" s="18"/>
      <c r="J76" s="96" t="s">
        <v>42</v>
      </c>
      <c r="K76" s="18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4.25" customHeight="1">
      <c r="A77" s="15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6.75" customHeight="1">
      <c r="A81" s="1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24.75" customHeight="1">
      <c r="A82" s="15"/>
      <c r="B82" s="16"/>
      <c r="C82" s="7" t="s">
        <v>94</v>
      </c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2" customHeight="1">
      <c r="A84" s="15"/>
      <c r="B84" s="16"/>
      <c r="C84" s="12" t="s">
        <v>12</v>
      </c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6.5" customHeight="1">
      <c r="A85" s="15"/>
      <c r="B85" s="16"/>
      <c r="C85" s="15"/>
      <c r="D85" s="15"/>
      <c r="E85" s="193" t="str">
        <f>E7</f>
        <v>Modernizácia exteriéru školy</v>
      </c>
      <c r="F85" s="163"/>
      <c r="G85" s="163"/>
      <c r="H85" s="163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2" customHeight="1">
      <c r="A86" s="15"/>
      <c r="B86" s="16"/>
      <c r="C86" s="12" t="s">
        <v>92</v>
      </c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6.5" customHeight="1">
      <c r="A87" s="15"/>
      <c r="B87" s="16"/>
      <c r="C87" s="15"/>
      <c r="D87" s="15"/>
      <c r="E87" s="174" t="str">
        <f>E9</f>
        <v>a - Záhradný prístrešok</v>
      </c>
      <c r="F87" s="163"/>
      <c r="G87" s="163"/>
      <c r="H87" s="163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2" customHeight="1">
      <c r="A89" s="15"/>
      <c r="B89" s="16"/>
      <c r="C89" s="12" t="s">
        <v>15</v>
      </c>
      <c r="D89" s="15"/>
      <c r="E89" s="15"/>
      <c r="F89" s="10" t="str">
        <f>F12</f>
        <v xml:space="preserve"> </v>
      </c>
      <c r="G89" s="15"/>
      <c r="H89" s="15"/>
      <c r="I89" s="12" t="s">
        <v>17</v>
      </c>
      <c r="J89" s="42" t="str">
        <f>IF(J12="","",J12)</f>
        <v/>
      </c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6.75" customHeigh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5" customHeight="1">
      <c r="A91" s="15"/>
      <c r="B91" s="16"/>
      <c r="C91" s="12" t="s">
        <v>18</v>
      </c>
      <c r="D91" s="15"/>
      <c r="E91" s="15"/>
      <c r="F91" s="10" t="str">
        <f>E15</f>
        <v xml:space="preserve"> </v>
      </c>
      <c r="G91" s="15"/>
      <c r="H91" s="15"/>
      <c r="I91" s="12" t="s">
        <v>22</v>
      </c>
      <c r="J91" s="13" t="str">
        <f>E21</f>
        <v xml:space="preserve"> </v>
      </c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5" customHeight="1">
      <c r="A92" s="15"/>
      <c r="B92" s="16"/>
      <c r="C92" s="12" t="s">
        <v>21</v>
      </c>
      <c r="D92" s="15"/>
      <c r="E92" s="15"/>
      <c r="F92" s="10" t="str">
        <f>IF(E18="","",E18)</f>
        <v xml:space="preserve"> </v>
      </c>
      <c r="G92" s="15"/>
      <c r="H92" s="15"/>
      <c r="I92" s="12" t="s">
        <v>23</v>
      </c>
      <c r="J92" s="13" t="str">
        <f>E24</f>
        <v xml:space="preserve"> </v>
      </c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9.7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29.25" customHeight="1">
      <c r="A94" s="15"/>
      <c r="B94" s="16"/>
      <c r="C94" s="97" t="s">
        <v>95</v>
      </c>
      <c r="D94" s="89"/>
      <c r="E94" s="89"/>
      <c r="F94" s="89"/>
      <c r="G94" s="89"/>
      <c r="H94" s="89"/>
      <c r="I94" s="89"/>
      <c r="J94" s="98" t="s">
        <v>96</v>
      </c>
      <c r="K94" s="89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9.75" customHeigh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22.5" customHeight="1">
      <c r="A96" s="15"/>
      <c r="B96" s="16"/>
      <c r="C96" s="99" t="s">
        <v>97</v>
      </c>
      <c r="D96" s="15"/>
      <c r="E96" s="15"/>
      <c r="F96" s="15"/>
      <c r="G96" s="15"/>
      <c r="H96" s="15"/>
      <c r="I96" s="15"/>
      <c r="J96" s="56">
        <f t="shared" ref="J96:J98" si="1">J126</f>
        <v>0</v>
      </c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3" t="s">
        <v>98</v>
      </c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24.75" customHeight="1">
      <c r="A97" s="100"/>
      <c r="B97" s="101"/>
      <c r="C97" s="100"/>
      <c r="D97" s="102" t="s">
        <v>99</v>
      </c>
      <c r="E97" s="103"/>
      <c r="F97" s="103"/>
      <c r="G97" s="103"/>
      <c r="H97" s="103"/>
      <c r="I97" s="103"/>
      <c r="J97" s="104">
        <f t="shared" si="1"/>
        <v>0</v>
      </c>
      <c r="K97" s="100"/>
      <c r="L97" s="101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</row>
    <row r="98" spans="1:65" ht="19.5" customHeight="1">
      <c r="A98" s="105"/>
      <c r="B98" s="106"/>
      <c r="C98" s="105"/>
      <c r="D98" s="107" t="s">
        <v>100</v>
      </c>
      <c r="E98" s="108"/>
      <c r="F98" s="108"/>
      <c r="G98" s="108"/>
      <c r="H98" s="108"/>
      <c r="I98" s="108"/>
      <c r="J98" s="109">
        <f t="shared" si="1"/>
        <v>0</v>
      </c>
      <c r="K98" s="105"/>
      <c r="L98" s="106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1:65" ht="19.5" customHeight="1">
      <c r="A99" s="105"/>
      <c r="B99" s="106"/>
      <c r="C99" s="105"/>
      <c r="D99" s="107" t="s">
        <v>101</v>
      </c>
      <c r="E99" s="108"/>
      <c r="F99" s="108"/>
      <c r="G99" s="108"/>
      <c r="H99" s="108"/>
      <c r="I99" s="108"/>
      <c r="J99" s="109">
        <f>J132</f>
        <v>0</v>
      </c>
      <c r="K99" s="105"/>
      <c r="L99" s="106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</row>
    <row r="100" spans="1:65" ht="19.5" customHeight="1">
      <c r="A100" s="105"/>
      <c r="B100" s="106"/>
      <c r="C100" s="105"/>
      <c r="D100" s="107" t="s">
        <v>102</v>
      </c>
      <c r="E100" s="108"/>
      <c r="F100" s="108"/>
      <c r="G100" s="108"/>
      <c r="H100" s="108"/>
      <c r="I100" s="108"/>
      <c r="J100" s="109">
        <f>J139</f>
        <v>0</v>
      </c>
      <c r="K100" s="105"/>
      <c r="L100" s="106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</row>
    <row r="101" spans="1:65" ht="19.5" customHeight="1">
      <c r="A101" s="105"/>
      <c r="B101" s="106"/>
      <c r="C101" s="105"/>
      <c r="D101" s="107" t="s">
        <v>103</v>
      </c>
      <c r="E101" s="108"/>
      <c r="F101" s="108"/>
      <c r="G101" s="108"/>
      <c r="H101" s="108"/>
      <c r="I101" s="108"/>
      <c r="J101" s="109">
        <f>J142</f>
        <v>0</v>
      </c>
      <c r="K101" s="105"/>
      <c r="L101" s="106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</row>
    <row r="102" spans="1:65" ht="24.75" customHeight="1">
      <c r="A102" s="100"/>
      <c r="B102" s="101"/>
      <c r="C102" s="100"/>
      <c r="D102" s="102" t="s">
        <v>104</v>
      </c>
      <c r="E102" s="103"/>
      <c r="F102" s="103"/>
      <c r="G102" s="103"/>
      <c r="H102" s="103"/>
      <c r="I102" s="103"/>
      <c r="J102" s="104">
        <f t="shared" ref="J102:J103" si="2">J144</f>
        <v>0</v>
      </c>
      <c r="K102" s="100"/>
      <c r="L102" s="101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</row>
    <row r="103" spans="1:65" ht="19.5" customHeight="1">
      <c r="A103" s="105"/>
      <c r="B103" s="106"/>
      <c r="C103" s="105"/>
      <c r="D103" s="107" t="s">
        <v>105</v>
      </c>
      <c r="E103" s="108"/>
      <c r="F103" s="108"/>
      <c r="G103" s="108"/>
      <c r="H103" s="108"/>
      <c r="I103" s="108"/>
      <c r="J103" s="109">
        <f t="shared" si="2"/>
        <v>0</v>
      </c>
      <c r="K103" s="105"/>
      <c r="L103" s="106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</row>
    <row r="104" spans="1:65" ht="19.5" customHeight="1">
      <c r="A104" s="105"/>
      <c r="B104" s="106"/>
      <c r="C104" s="105"/>
      <c r="D104" s="107" t="s">
        <v>106</v>
      </c>
      <c r="E104" s="108"/>
      <c r="F104" s="108"/>
      <c r="G104" s="108"/>
      <c r="H104" s="108"/>
      <c r="I104" s="108"/>
      <c r="J104" s="109">
        <f>J154</f>
        <v>0</v>
      </c>
      <c r="K104" s="105"/>
      <c r="L104" s="106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</row>
    <row r="105" spans="1:65" ht="19.5" customHeight="1">
      <c r="A105" s="105"/>
      <c r="B105" s="106"/>
      <c r="C105" s="105"/>
      <c r="D105" s="107" t="s">
        <v>107</v>
      </c>
      <c r="E105" s="108"/>
      <c r="F105" s="108"/>
      <c r="G105" s="108"/>
      <c r="H105" s="108"/>
      <c r="I105" s="108"/>
      <c r="J105" s="109">
        <f>J159</f>
        <v>0</v>
      </c>
      <c r="K105" s="105"/>
      <c r="L105" s="106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</row>
    <row r="106" spans="1:65" ht="19.5" customHeight="1">
      <c r="A106" s="105"/>
      <c r="B106" s="106"/>
      <c r="C106" s="105"/>
      <c r="D106" s="107" t="s">
        <v>108</v>
      </c>
      <c r="E106" s="108"/>
      <c r="F106" s="108"/>
      <c r="G106" s="108"/>
      <c r="H106" s="108"/>
      <c r="I106" s="108"/>
      <c r="J106" s="109">
        <f>J162</f>
        <v>0</v>
      </c>
      <c r="K106" s="105"/>
      <c r="L106" s="106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</row>
    <row r="107" spans="1:65" ht="21.75" customHeight="1">
      <c r="A107" s="15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6.75" customHeight="1">
      <c r="A108" s="15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1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6.75" customHeight="1">
      <c r="A112" s="15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1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24.75" customHeight="1">
      <c r="A113" s="15"/>
      <c r="B113" s="16"/>
      <c r="C113" s="7" t="s">
        <v>109</v>
      </c>
      <c r="D113" s="15"/>
      <c r="E113" s="15"/>
      <c r="F113" s="15"/>
      <c r="G113" s="15"/>
      <c r="H113" s="15"/>
      <c r="I113" s="15"/>
      <c r="J113" s="15"/>
      <c r="K113" s="15"/>
      <c r="L113" s="1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6.75" customHeight="1">
      <c r="A114" s="15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2" customHeight="1">
      <c r="A115" s="15"/>
      <c r="B115" s="16"/>
      <c r="C115" s="12" t="s">
        <v>12</v>
      </c>
      <c r="D115" s="15"/>
      <c r="E115" s="15"/>
      <c r="F115" s="15"/>
      <c r="G115" s="15"/>
      <c r="H115" s="15"/>
      <c r="I115" s="15"/>
      <c r="J115" s="15"/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16.5" customHeight="1">
      <c r="A116" s="15"/>
      <c r="B116" s="16"/>
      <c r="C116" s="15"/>
      <c r="D116" s="15"/>
      <c r="E116" s="193" t="str">
        <f>E7</f>
        <v>Modernizácia exteriéru školy</v>
      </c>
      <c r="F116" s="163"/>
      <c r="G116" s="163"/>
      <c r="H116" s="163"/>
      <c r="I116" s="15"/>
      <c r="J116" s="15"/>
      <c r="K116" s="15"/>
      <c r="L116" s="1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12" customHeight="1">
      <c r="A117" s="15"/>
      <c r="B117" s="16"/>
      <c r="C117" s="12" t="s">
        <v>92</v>
      </c>
      <c r="D117" s="15"/>
      <c r="E117" s="15"/>
      <c r="F117" s="15"/>
      <c r="G117" s="15"/>
      <c r="H117" s="15"/>
      <c r="I117" s="15"/>
      <c r="J117" s="15"/>
      <c r="K117" s="15"/>
      <c r="L117" s="16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16.5" customHeight="1">
      <c r="A118" s="15"/>
      <c r="B118" s="16"/>
      <c r="C118" s="15"/>
      <c r="D118" s="15"/>
      <c r="E118" s="174" t="str">
        <f>E9</f>
        <v>a - Záhradný prístrešok</v>
      </c>
      <c r="F118" s="163"/>
      <c r="G118" s="163"/>
      <c r="H118" s="163"/>
      <c r="I118" s="15"/>
      <c r="J118" s="15"/>
      <c r="K118" s="15"/>
      <c r="L118" s="1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6.75" customHeight="1">
      <c r="A119" s="15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6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ht="12" customHeight="1">
      <c r="A120" s="15"/>
      <c r="B120" s="16"/>
      <c r="C120" s="12" t="s">
        <v>15</v>
      </c>
      <c r="D120" s="15"/>
      <c r="E120" s="15"/>
      <c r="F120" s="10" t="str">
        <f>F12</f>
        <v xml:space="preserve"> </v>
      </c>
      <c r="G120" s="15"/>
      <c r="H120" s="15"/>
      <c r="I120" s="12" t="s">
        <v>17</v>
      </c>
      <c r="J120" s="42" t="str">
        <f>IF(J12="","",J12)</f>
        <v/>
      </c>
      <c r="K120" s="15"/>
      <c r="L120" s="16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ht="6.75" customHeight="1">
      <c r="A121" s="15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6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1:65" ht="15" customHeight="1">
      <c r="A122" s="15"/>
      <c r="B122" s="16"/>
      <c r="C122" s="12" t="s">
        <v>18</v>
      </c>
      <c r="D122" s="15"/>
      <c r="E122" s="15"/>
      <c r="F122" s="10" t="str">
        <f>E15</f>
        <v xml:space="preserve"> </v>
      </c>
      <c r="G122" s="15"/>
      <c r="H122" s="15"/>
      <c r="I122" s="12" t="s">
        <v>22</v>
      </c>
      <c r="J122" s="13" t="str">
        <f>E21</f>
        <v xml:space="preserve"> </v>
      </c>
      <c r="K122" s="15"/>
      <c r="L122" s="16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ht="15" customHeight="1">
      <c r="A123" s="15"/>
      <c r="B123" s="16"/>
      <c r="C123" s="12" t="s">
        <v>21</v>
      </c>
      <c r="D123" s="15"/>
      <c r="E123" s="15"/>
      <c r="F123" s="10" t="str">
        <f>IF(E18="","",E18)</f>
        <v xml:space="preserve"> </v>
      </c>
      <c r="G123" s="15"/>
      <c r="H123" s="15"/>
      <c r="I123" s="12" t="s">
        <v>23</v>
      </c>
      <c r="J123" s="13" t="str">
        <f>E24</f>
        <v xml:space="preserve"> </v>
      </c>
      <c r="K123" s="15"/>
      <c r="L123" s="16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1:65" ht="9.75" customHeight="1">
      <c r="A124" s="15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6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 spans="1:65" ht="29.25" customHeight="1">
      <c r="A125" s="110"/>
      <c r="B125" s="111"/>
      <c r="C125" s="112" t="s">
        <v>110</v>
      </c>
      <c r="D125" s="113" t="s">
        <v>51</v>
      </c>
      <c r="E125" s="113" t="s">
        <v>47</v>
      </c>
      <c r="F125" s="113" t="s">
        <v>48</v>
      </c>
      <c r="G125" s="113" t="s">
        <v>111</v>
      </c>
      <c r="H125" s="113" t="s">
        <v>112</v>
      </c>
      <c r="I125" s="113" t="s">
        <v>113</v>
      </c>
      <c r="J125" s="114" t="s">
        <v>96</v>
      </c>
      <c r="K125" s="115" t="s">
        <v>114</v>
      </c>
      <c r="L125" s="111"/>
      <c r="M125" s="48" t="s">
        <v>1</v>
      </c>
      <c r="N125" s="49" t="s">
        <v>30</v>
      </c>
      <c r="O125" s="49" t="s">
        <v>115</v>
      </c>
      <c r="P125" s="49" t="s">
        <v>116</v>
      </c>
      <c r="Q125" s="49" t="s">
        <v>117</v>
      </c>
      <c r="R125" s="49" t="s">
        <v>118</v>
      </c>
      <c r="S125" s="49" t="s">
        <v>119</v>
      </c>
      <c r="T125" s="50" t="s">
        <v>120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</row>
    <row r="126" spans="1:65" ht="22.5" customHeight="1">
      <c r="A126" s="15"/>
      <c r="B126" s="16"/>
      <c r="C126" s="54" t="s">
        <v>97</v>
      </c>
      <c r="D126" s="15"/>
      <c r="E126" s="15"/>
      <c r="F126" s="15"/>
      <c r="G126" s="15"/>
      <c r="H126" s="15"/>
      <c r="I126" s="15"/>
      <c r="J126" s="116">
        <f t="shared" ref="J126:J128" si="3">BK126</f>
        <v>0</v>
      </c>
      <c r="K126" s="15"/>
      <c r="L126" s="16"/>
      <c r="M126" s="51"/>
      <c r="N126" s="43"/>
      <c r="O126" s="43"/>
      <c r="P126" s="117">
        <f>P127+P144</f>
        <v>256.73365475000003</v>
      </c>
      <c r="Q126" s="43"/>
      <c r="R126" s="117">
        <f>R127+R144</f>
        <v>23.600078300000007</v>
      </c>
      <c r="S126" s="43"/>
      <c r="T126" s="118">
        <f>T127+T144</f>
        <v>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3" t="s">
        <v>65</v>
      </c>
      <c r="AU126" s="3" t="s">
        <v>98</v>
      </c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19">
        <f>BK127+BK144</f>
        <v>0</v>
      </c>
      <c r="BL126" s="15"/>
      <c r="BM126" s="15"/>
    </row>
    <row r="127" spans="1:65" ht="25.5" customHeight="1">
      <c r="A127" s="120"/>
      <c r="B127" s="121"/>
      <c r="C127" s="120"/>
      <c r="D127" s="122" t="s">
        <v>65</v>
      </c>
      <c r="E127" s="123" t="s">
        <v>121</v>
      </c>
      <c r="F127" s="123" t="s">
        <v>122</v>
      </c>
      <c r="G127" s="120"/>
      <c r="H127" s="120"/>
      <c r="I127" s="120"/>
      <c r="J127" s="124">
        <f t="shared" si="3"/>
        <v>0</v>
      </c>
      <c r="K127" s="120"/>
      <c r="L127" s="121"/>
      <c r="M127" s="125"/>
      <c r="N127" s="120"/>
      <c r="O127" s="120"/>
      <c r="P127" s="126">
        <f>P128+P132+P139+P142</f>
        <v>80.64262574</v>
      </c>
      <c r="Q127" s="120"/>
      <c r="R127" s="126">
        <f>R128+R132+R139+R142</f>
        <v>21.055836380000006</v>
      </c>
      <c r="S127" s="120"/>
      <c r="T127" s="127">
        <f>T128+T132+T139+T142</f>
        <v>0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2" t="s">
        <v>74</v>
      </c>
      <c r="AS127" s="120"/>
      <c r="AT127" s="128" t="s">
        <v>65</v>
      </c>
      <c r="AU127" s="128" t="s">
        <v>66</v>
      </c>
      <c r="AV127" s="120"/>
      <c r="AW127" s="120"/>
      <c r="AX127" s="120"/>
      <c r="AY127" s="122" t="s">
        <v>123</v>
      </c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9">
        <f>BK128+BK132+BK139+BK142</f>
        <v>0</v>
      </c>
      <c r="BL127" s="120"/>
      <c r="BM127" s="120"/>
    </row>
    <row r="128" spans="1:65" ht="22.5" customHeight="1">
      <c r="A128" s="120"/>
      <c r="B128" s="121"/>
      <c r="C128" s="120"/>
      <c r="D128" s="122" t="s">
        <v>65</v>
      </c>
      <c r="E128" s="130" t="s">
        <v>74</v>
      </c>
      <c r="F128" s="130" t="s">
        <v>124</v>
      </c>
      <c r="G128" s="120"/>
      <c r="H128" s="120"/>
      <c r="I128" s="120"/>
      <c r="J128" s="131">
        <f t="shared" si="3"/>
        <v>0</v>
      </c>
      <c r="K128" s="120"/>
      <c r="L128" s="121"/>
      <c r="M128" s="125"/>
      <c r="N128" s="120"/>
      <c r="O128" s="120"/>
      <c r="P128" s="126">
        <f>SUM(P129:P131)</f>
        <v>54.957522880000006</v>
      </c>
      <c r="Q128" s="120"/>
      <c r="R128" s="126">
        <f>SUM(R129:R131)</f>
        <v>0</v>
      </c>
      <c r="S128" s="120"/>
      <c r="T128" s="127">
        <f>SUM(T129:T131)</f>
        <v>0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2" t="s">
        <v>74</v>
      </c>
      <c r="AS128" s="120"/>
      <c r="AT128" s="128" t="s">
        <v>65</v>
      </c>
      <c r="AU128" s="128" t="s">
        <v>74</v>
      </c>
      <c r="AV128" s="120"/>
      <c r="AW128" s="120"/>
      <c r="AX128" s="120"/>
      <c r="AY128" s="122" t="s">
        <v>123</v>
      </c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9">
        <f>SUM(BK129:BK131)</f>
        <v>0</v>
      </c>
      <c r="BL128" s="120"/>
      <c r="BM128" s="120"/>
    </row>
    <row r="129" spans="1:65" ht="21.75" customHeight="1">
      <c r="A129" s="15"/>
      <c r="B129" s="16"/>
      <c r="C129" s="132" t="s">
        <v>74</v>
      </c>
      <c r="D129" s="132" t="s">
        <v>125</v>
      </c>
      <c r="E129" s="133" t="s">
        <v>126</v>
      </c>
      <c r="F129" s="134" t="s">
        <v>127</v>
      </c>
      <c r="G129" s="135" t="s">
        <v>128</v>
      </c>
      <c r="H129" s="136">
        <v>11.752000000000001</v>
      </c>
      <c r="I129" s="137"/>
      <c r="J129" s="137">
        <f t="shared" ref="J129:J131" si="4">ROUND(I129*H129,2)</f>
        <v>0</v>
      </c>
      <c r="K129" s="138"/>
      <c r="L129" s="16"/>
      <c r="M129" s="139" t="s">
        <v>1</v>
      </c>
      <c r="N129" s="140" t="s">
        <v>32</v>
      </c>
      <c r="O129" s="141">
        <v>3.8503500000000002</v>
      </c>
      <c r="P129" s="141">
        <f t="shared" ref="P129:P131" si="5">O129*H129</f>
        <v>45.249313200000003</v>
      </c>
      <c r="Q129" s="141">
        <v>0</v>
      </c>
      <c r="R129" s="141">
        <f t="shared" ref="R129:R131" si="6">Q129*H129</f>
        <v>0</v>
      </c>
      <c r="S129" s="141">
        <v>0</v>
      </c>
      <c r="T129" s="142">
        <f t="shared" ref="T129:T131" si="7">S129*H129</f>
        <v>0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43" t="s">
        <v>129</v>
      </c>
      <c r="AS129" s="15"/>
      <c r="AT129" s="143" t="s">
        <v>125</v>
      </c>
      <c r="AU129" s="143" t="s">
        <v>130</v>
      </c>
      <c r="AV129" s="15"/>
      <c r="AW129" s="15"/>
      <c r="AX129" s="15"/>
      <c r="AY129" s="3" t="s">
        <v>123</v>
      </c>
      <c r="AZ129" s="15"/>
      <c r="BA129" s="15"/>
      <c r="BB129" s="15"/>
      <c r="BC129" s="15"/>
      <c r="BD129" s="15"/>
      <c r="BE129" s="144">
        <f t="shared" ref="BE129:BE131" si="8">IF(N129="základná",J129,0)</f>
        <v>0</v>
      </c>
      <c r="BF129" s="144">
        <f t="shared" ref="BF129:BF131" si="9">IF(N129="znížená",J129,0)</f>
        <v>0</v>
      </c>
      <c r="BG129" s="144">
        <f t="shared" ref="BG129:BG131" si="10">IF(N129="zákl. prenesená",J129,0)</f>
        <v>0</v>
      </c>
      <c r="BH129" s="144">
        <f t="shared" ref="BH129:BH131" si="11">IF(N129="zníž. prenesená",J129,0)</f>
        <v>0</v>
      </c>
      <c r="BI129" s="144">
        <f t="shared" ref="BI129:BI131" si="12">IF(N129="nulová",J129,0)</f>
        <v>0</v>
      </c>
      <c r="BJ129" s="3" t="s">
        <v>130</v>
      </c>
      <c r="BK129" s="144">
        <f t="shared" ref="BK129:BK131" si="13">ROUND(I129*H129,2)</f>
        <v>0</v>
      </c>
      <c r="BL129" s="3" t="s">
        <v>129</v>
      </c>
      <c r="BM129" s="143" t="s">
        <v>131</v>
      </c>
    </row>
    <row r="130" spans="1:65" ht="24" customHeight="1">
      <c r="A130" s="15"/>
      <c r="B130" s="16"/>
      <c r="C130" s="132" t="s">
        <v>130</v>
      </c>
      <c r="D130" s="132" t="s">
        <v>125</v>
      </c>
      <c r="E130" s="133" t="s">
        <v>132</v>
      </c>
      <c r="F130" s="134" t="s">
        <v>133</v>
      </c>
      <c r="G130" s="135" t="s">
        <v>128</v>
      </c>
      <c r="H130" s="136">
        <v>11.752000000000001</v>
      </c>
      <c r="I130" s="137"/>
      <c r="J130" s="137">
        <f t="shared" si="4"/>
        <v>0</v>
      </c>
      <c r="K130" s="138"/>
      <c r="L130" s="16"/>
      <c r="M130" s="139" t="s">
        <v>1</v>
      </c>
      <c r="N130" s="140" t="s">
        <v>32</v>
      </c>
      <c r="O130" s="141">
        <v>0.77059</v>
      </c>
      <c r="P130" s="141">
        <f t="shared" si="5"/>
        <v>9.055973680000001</v>
      </c>
      <c r="Q130" s="141">
        <v>0</v>
      </c>
      <c r="R130" s="141">
        <f t="shared" si="6"/>
        <v>0</v>
      </c>
      <c r="S130" s="141">
        <v>0</v>
      </c>
      <c r="T130" s="142">
        <f t="shared" si="7"/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43" t="s">
        <v>129</v>
      </c>
      <c r="AS130" s="15"/>
      <c r="AT130" s="143" t="s">
        <v>125</v>
      </c>
      <c r="AU130" s="143" t="s">
        <v>130</v>
      </c>
      <c r="AV130" s="15"/>
      <c r="AW130" s="15"/>
      <c r="AX130" s="15"/>
      <c r="AY130" s="3" t="s">
        <v>123</v>
      </c>
      <c r="AZ130" s="15"/>
      <c r="BA130" s="15"/>
      <c r="BB130" s="15"/>
      <c r="BC130" s="15"/>
      <c r="BD130" s="15"/>
      <c r="BE130" s="144">
        <f t="shared" si="8"/>
        <v>0</v>
      </c>
      <c r="BF130" s="144">
        <f t="shared" si="9"/>
        <v>0</v>
      </c>
      <c r="BG130" s="144">
        <f t="shared" si="10"/>
        <v>0</v>
      </c>
      <c r="BH130" s="144">
        <f t="shared" si="11"/>
        <v>0</v>
      </c>
      <c r="BI130" s="144">
        <f t="shared" si="12"/>
        <v>0</v>
      </c>
      <c r="BJ130" s="3" t="s">
        <v>130</v>
      </c>
      <c r="BK130" s="144">
        <f t="shared" si="13"/>
        <v>0</v>
      </c>
      <c r="BL130" s="3" t="s">
        <v>129</v>
      </c>
      <c r="BM130" s="143" t="s">
        <v>134</v>
      </c>
    </row>
    <row r="131" spans="1:65" ht="33" customHeight="1">
      <c r="A131" s="15"/>
      <c r="B131" s="16"/>
      <c r="C131" s="132" t="s">
        <v>135</v>
      </c>
      <c r="D131" s="132" t="s">
        <v>125</v>
      </c>
      <c r="E131" s="133" t="s">
        <v>136</v>
      </c>
      <c r="F131" s="134" t="s">
        <v>137</v>
      </c>
      <c r="G131" s="135" t="s">
        <v>128</v>
      </c>
      <c r="H131" s="136">
        <v>11.752000000000001</v>
      </c>
      <c r="I131" s="137"/>
      <c r="J131" s="137">
        <f t="shared" si="4"/>
        <v>0</v>
      </c>
      <c r="K131" s="138"/>
      <c r="L131" s="16"/>
      <c r="M131" s="139" t="s">
        <v>1</v>
      </c>
      <c r="N131" s="140" t="s">
        <v>32</v>
      </c>
      <c r="O131" s="141">
        <v>5.5500000000000001E-2</v>
      </c>
      <c r="P131" s="141">
        <f t="shared" si="5"/>
        <v>0.65223600000000004</v>
      </c>
      <c r="Q131" s="141">
        <v>0</v>
      </c>
      <c r="R131" s="141">
        <f t="shared" si="6"/>
        <v>0</v>
      </c>
      <c r="S131" s="141">
        <v>0</v>
      </c>
      <c r="T131" s="142">
        <f t="shared" si="7"/>
        <v>0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43" t="s">
        <v>129</v>
      </c>
      <c r="AS131" s="15"/>
      <c r="AT131" s="143" t="s">
        <v>125</v>
      </c>
      <c r="AU131" s="143" t="s">
        <v>130</v>
      </c>
      <c r="AV131" s="15"/>
      <c r="AW131" s="15"/>
      <c r="AX131" s="15"/>
      <c r="AY131" s="3" t="s">
        <v>123</v>
      </c>
      <c r="AZ131" s="15"/>
      <c r="BA131" s="15"/>
      <c r="BB131" s="15"/>
      <c r="BC131" s="15"/>
      <c r="BD131" s="15"/>
      <c r="BE131" s="144">
        <f t="shared" si="8"/>
        <v>0</v>
      </c>
      <c r="BF131" s="144">
        <f t="shared" si="9"/>
        <v>0</v>
      </c>
      <c r="BG131" s="144">
        <f t="shared" si="10"/>
        <v>0</v>
      </c>
      <c r="BH131" s="144">
        <f t="shared" si="11"/>
        <v>0</v>
      </c>
      <c r="BI131" s="144">
        <f t="shared" si="12"/>
        <v>0</v>
      </c>
      <c r="BJ131" s="3" t="s">
        <v>130</v>
      </c>
      <c r="BK131" s="144">
        <f t="shared" si="13"/>
        <v>0</v>
      </c>
      <c r="BL131" s="3" t="s">
        <v>129</v>
      </c>
      <c r="BM131" s="143" t="s">
        <v>138</v>
      </c>
    </row>
    <row r="132" spans="1:65" ht="22.5" customHeight="1">
      <c r="A132" s="120"/>
      <c r="B132" s="121"/>
      <c r="C132" s="120"/>
      <c r="D132" s="122" t="s">
        <v>65</v>
      </c>
      <c r="E132" s="130" t="s">
        <v>130</v>
      </c>
      <c r="F132" s="130" t="s">
        <v>139</v>
      </c>
      <c r="G132" s="120"/>
      <c r="H132" s="120"/>
      <c r="I132" s="120"/>
      <c r="J132" s="131">
        <f>BK132</f>
        <v>0</v>
      </c>
      <c r="K132" s="120"/>
      <c r="L132" s="121"/>
      <c r="M132" s="125"/>
      <c r="N132" s="120"/>
      <c r="O132" s="120"/>
      <c r="P132" s="126">
        <f>SUM(P133:P138)</f>
        <v>11.061432399999999</v>
      </c>
      <c r="Q132" s="120"/>
      <c r="R132" s="126">
        <f>SUM(R133:R138)</f>
        <v>20.829581600000004</v>
      </c>
      <c r="S132" s="120"/>
      <c r="T132" s="127">
        <f>SUM(T133:T138)</f>
        <v>0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2" t="s">
        <v>74</v>
      </c>
      <c r="AS132" s="120"/>
      <c r="AT132" s="128" t="s">
        <v>65</v>
      </c>
      <c r="AU132" s="128" t="s">
        <v>74</v>
      </c>
      <c r="AV132" s="120"/>
      <c r="AW132" s="120"/>
      <c r="AX132" s="120"/>
      <c r="AY132" s="122" t="s">
        <v>123</v>
      </c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9">
        <f>SUM(BK133:BK138)</f>
        <v>0</v>
      </c>
      <c r="BL132" s="120"/>
      <c r="BM132" s="120"/>
    </row>
    <row r="133" spans="1:65" ht="16.5" customHeight="1">
      <c r="A133" s="15"/>
      <c r="B133" s="16"/>
      <c r="C133" s="132" t="s">
        <v>129</v>
      </c>
      <c r="D133" s="132" t="s">
        <v>125</v>
      </c>
      <c r="E133" s="133" t="s">
        <v>140</v>
      </c>
      <c r="F133" s="134" t="s">
        <v>141</v>
      </c>
      <c r="G133" s="135" t="s">
        <v>128</v>
      </c>
      <c r="H133" s="136">
        <v>2.665</v>
      </c>
      <c r="I133" s="137"/>
      <c r="J133" s="137">
        <f t="shared" ref="J133:J138" si="14">ROUND(I133*H133,2)</f>
        <v>0</v>
      </c>
      <c r="K133" s="138"/>
      <c r="L133" s="16"/>
      <c r="M133" s="139" t="s">
        <v>1</v>
      </c>
      <c r="N133" s="140" t="s">
        <v>32</v>
      </c>
      <c r="O133" s="141">
        <v>0.90824000000000005</v>
      </c>
      <c r="P133" s="141">
        <f t="shared" ref="P133:P138" si="15">O133*H133</f>
        <v>2.4204596</v>
      </c>
      <c r="Q133" s="141">
        <v>2.0663999999999998</v>
      </c>
      <c r="R133" s="141">
        <f t="shared" ref="R133:R138" si="16">Q133*H133</f>
        <v>5.5069559999999997</v>
      </c>
      <c r="S133" s="141">
        <v>0</v>
      </c>
      <c r="T133" s="142">
        <f t="shared" ref="T133:T138" si="17">S133*H133</f>
        <v>0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43" t="s">
        <v>129</v>
      </c>
      <c r="AS133" s="15"/>
      <c r="AT133" s="143" t="s">
        <v>125</v>
      </c>
      <c r="AU133" s="143" t="s">
        <v>130</v>
      </c>
      <c r="AV133" s="15"/>
      <c r="AW133" s="15"/>
      <c r="AX133" s="15"/>
      <c r="AY133" s="3" t="s">
        <v>123</v>
      </c>
      <c r="AZ133" s="15"/>
      <c r="BA133" s="15"/>
      <c r="BB133" s="15"/>
      <c r="BC133" s="15"/>
      <c r="BD133" s="15"/>
      <c r="BE133" s="144">
        <f t="shared" ref="BE133:BE138" si="18">IF(N133="základná",J133,0)</f>
        <v>0</v>
      </c>
      <c r="BF133" s="144">
        <f t="shared" ref="BF133:BF138" si="19">IF(N133="znížená",J133,0)</f>
        <v>0</v>
      </c>
      <c r="BG133" s="144">
        <f t="shared" ref="BG133:BG138" si="20">IF(N133="zákl. prenesená",J133,0)</f>
        <v>0</v>
      </c>
      <c r="BH133" s="144">
        <f t="shared" ref="BH133:BH138" si="21">IF(N133="zníž. prenesená",J133,0)</f>
        <v>0</v>
      </c>
      <c r="BI133" s="144">
        <f t="shared" ref="BI133:BI138" si="22">IF(N133="nulová",J133,0)</f>
        <v>0</v>
      </c>
      <c r="BJ133" s="3" t="s">
        <v>130</v>
      </c>
      <c r="BK133" s="144">
        <f t="shared" ref="BK133:BK138" si="23">ROUND(I133*H133,2)</f>
        <v>0</v>
      </c>
      <c r="BL133" s="3" t="s">
        <v>129</v>
      </c>
      <c r="BM133" s="143" t="s">
        <v>142</v>
      </c>
    </row>
    <row r="134" spans="1:65" ht="24" customHeight="1">
      <c r="A134" s="15"/>
      <c r="B134" s="16"/>
      <c r="C134" s="132" t="s">
        <v>143</v>
      </c>
      <c r="D134" s="132" t="s">
        <v>125</v>
      </c>
      <c r="E134" s="133" t="s">
        <v>144</v>
      </c>
      <c r="F134" s="134" t="s">
        <v>145</v>
      </c>
      <c r="G134" s="135" t="s">
        <v>128</v>
      </c>
      <c r="H134" s="136">
        <v>6.4</v>
      </c>
      <c r="I134" s="137"/>
      <c r="J134" s="137">
        <f t="shared" si="14"/>
        <v>0</v>
      </c>
      <c r="K134" s="138"/>
      <c r="L134" s="16"/>
      <c r="M134" s="139" t="s">
        <v>1</v>
      </c>
      <c r="N134" s="140" t="s">
        <v>32</v>
      </c>
      <c r="O134" s="141">
        <v>0.61890999999999996</v>
      </c>
      <c r="P134" s="141">
        <f t="shared" si="15"/>
        <v>3.9610240000000001</v>
      </c>
      <c r="Q134" s="141">
        <v>2.19407</v>
      </c>
      <c r="R134" s="141">
        <f t="shared" si="16"/>
        <v>14.042048000000001</v>
      </c>
      <c r="S134" s="141">
        <v>0</v>
      </c>
      <c r="T134" s="142">
        <f t="shared" si="17"/>
        <v>0</v>
      </c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43" t="s">
        <v>129</v>
      </c>
      <c r="AS134" s="15"/>
      <c r="AT134" s="143" t="s">
        <v>125</v>
      </c>
      <c r="AU134" s="143" t="s">
        <v>130</v>
      </c>
      <c r="AV134" s="15"/>
      <c r="AW134" s="15"/>
      <c r="AX134" s="15"/>
      <c r="AY134" s="3" t="s">
        <v>123</v>
      </c>
      <c r="AZ134" s="15"/>
      <c r="BA134" s="15"/>
      <c r="BB134" s="15"/>
      <c r="BC134" s="15"/>
      <c r="BD134" s="15"/>
      <c r="BE134" s="144">
        <f t="shared" si="18"/>
        <v>0</v>
      </c>
      <c r="BF134" s="144">
        <f t="shared" si="19"/>
        <v>0</v>
      </c>
      <c r="BG134" s="144">
        <f t="shared" si="20"/>
        <v>0</v>
      </c>
      <c r="BH134" s="144">
        <f t="shared" si="21"/>
        <v>0</v>
      </c>
      <c r="BI134" s="144">
        <f t="shared" si="22"/>
        <v>0</v>
      </c>
      <c r="BJ134" s="3" t="s">
        <v>130</v>
      </c>
      <c r="BK134" s="144">
        <f t="shared" si="23"/>
        <v>0</v>
      </c>
      <c r="BL134" s="3" t="s">
        <v>129</v>
      </c>
      <c r="BM134" s="143" t="s">
        <v>146</v>
      </c>
    </row>
    <row r="135" spans="1:65" ht="21.75" customHeight="1">
      <c r="A135" s="15"/>
      <c r="B135" s="16"/>
      <c r="C135" s="132" t="s">
        <v>147</v>
      </c>
      <c r="D135" s="132" t="s">
        <v>125</v>
      </c>
      <c r="E135" s="133" t="s">
        <v>148</v>
      </c>
      <c r="F135" s="134" t="s">
        <v>149</v>
      </c>
      <c r="G135" s="135" t="s">
        <v>150</v>
      </c>
      <c r="H135" s="136">
        <v>3.2</v>
      </c>
      <c r="I135" s="137"/>
      <c r="J135" s="137">
        <f t="shared" si="14"/>
        <v>0</v>
      </c>
      <c r="K135" s="138"/>
      <c r="L135" s="16"/>
      <c r="M135" s="139" t="s">
        <v>1</v>
      </c>
      <c r="N135" s="140" t="s">
        <v>32</v>
      </c>
      <c r="O135" s="141">
        <v>0.35799999999999998</v>
      </c>
      <c r="P135" s="141">
        <f t="shared" si="15"/>
        <v>1.1456</v>
      </c>
      <c r="Q135" s="141">
        <v>6.7000000000000002E-4</v>
      </c>
      <c r="R135" s="141">
        <f t="shared" si="16"/>
        <v>2.1440000000000001E-3</v>
      </c>
      <c r="S135" s="141">
        <v>0</v>
      </c>
      <c r="T135" s="142">
        <f t="shared" si="17"/>
        <v>0</v>
      </c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43" t="s">
        <v>129</v>
      </c>
      <c r="AS135" s="15"/>
      <c r="AT135" s="143" t="s">
        <v>125</v>
      </c>
      <c r="AU135" s="143" t="s">
        <v>130</v>
      </c>
      <c r="AV135" s="15"/>
      <c r="AW135" s="15"/>
      <c r="AX135" s="15"/>
      <c r="AY135" s="3" t="s">
        <v>123</v>
      </c>
      <c r="AZ135" s="15"/>
      <c r="BA135" s="15"/>
      <c r="BB135" s="15"/>
      <c r="BC135" s="15"/>
      <c r="BD135" s="15"/>
      <c r="BE135" s="144">
        <f t="shared" si="18"/>
        <v>0</v>
      </c>
      <c r="BF135" s="144">
        <f t="shared" si="19"/>
        <v>0</v>
      </c>
      <c r="BG135" s="144">
        <f t="shared" si="20"/>
        <v>0</v>
      </c>
      <c r="BH135" s="144">
        <f t="shared" si="21"/>
        <v>0</v>
      </c>
      <c r="BI135" s="144">
        <f t="shared" si="22"/>
        <v>0</v>
      </c>
      <c r="BJ135" s="3" t="s">
        <v>130</v>
      </c>
      <c r="BK135" s="144">
        <f t="shared" si="23"/>
        <v>0</v>
      </c>
      <c r="BL135" s="3" t="s">
        <v>129</v>
      </c>
      <c r="BM135" s="143" t="s">
        <v>151</v>
      </c>
    </row>
    <row r="136" spans="1:65" ht="21.75" customHeight="1">
      <c r="A136" s="15"/>
      <c r="B136" s="16"/>
      <c r="C136" s="132" t="s">
        <v>152</v>
      </c>
      <c r="D136" s="132" t="s">
        <v>125</v>
      </c>
      <c r="E136" s="133" t="s">
        <v>153</v>
      </c>
      <c r="F136" s="134" t="s">
        <v>154</v>
      </c>
      <c r="G136" s="135" t="s">
        <v>150</v>
      </c>
      <c r="H136" s="136">
        <v>3.2</v>
      </c>
      <c r="I136" s="137"/>
      <c r="J136" s="137">
        <f t="shared" si="14"/>
        <v>0</v>
      </c>
      <c r="K136" s="138"/>
      <c r="L136" s="16"/>
      <c r="M136" s="139" t="s">
        <v>1</v>
      </c>
      <c r="N136" s="140" t="s">
        <v>32</v>
      </c>
      <c r="O136" s="141">
        <v>0.19900000000000001</v>
      </c>
      <c r="P136" s="141">
        <f t="shared" si="15"/>
        <v>0.63680000000000003</v>
      </c>
      <c r="Q136" s="141">
        <v>0</v>
      </c>
      <c r="R136" s="141">
        <f t="shared" si="16"/>
        <v>0</v>
      </c>
      <c r="S136" s="141">
        <v>0</v>
      </c>
      <c r="T136" s="142">
        <f t="shared" si="17"/>
        <v>0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43" t="s">
        <v>129</v>
      </c>
      <c r="AS136" s="15"/>
      <c r="AT136" s="143" t="s">
        <v>125</v>
      </c>
      <c r="AU136" s="143" t="s">
        <v>130</v>
      </c>
      <c r="AV136" s="15"/>
      <c r="AW136" s="15"/>
      <c r="AX136" s="15"/>
      <c r="AY136" s="3" t="s">
        <v>123</v>
      </c>
      <c r="AZ136" s="15"/>
      <c r="BA136" s="15"/>
      <c r="BB136" s="15"/>
      <c r="BC136" s="15"/>
      <c r="BD136" s="15"/>
      <c r="BE136" s="144">
        <f t="shared" si="18"/>
        <v>0</v>
      </c>
      <c r="BF136" s="144">
        <f t="shared" si="19"/>
        <v>0</v>
      </c>
      <c r="BG136" s="144">
        <f t="shared" si="20"/>
        <v>0</v>
      </c>
      <c r="BH136" s="144">
        <f t="shared" si="21"/>
        <v>0</v>
      </c>
      <c r="BI136" s="144">
        <f t="shared" si="22"/>
        <v>0</v>
      </c>
      <c r="BJ136" s="3" t="s">
        <v>130</v>
      </c>
      <c r="BK136" s="144">
        <f t="shared" si="23"/>
        <v>0</v>
      </c>
      <c r="BL136" s="3" t="s">
        <v>129</v>
      </c>
      <c r="BM136" s="143" t="s">
        <v>155</v>
      </c>
    </row>
    <row r="137" spans="1:65" ht="33" customHeight="1">
      <c r="A137" s="15"/>
      <c r="B137" s="16"/>
      <c r="C137" s="132" t="s">
        <v>156</v>
      </c>
      <c r="D137" s="132" t="s">
        <v>125</v>
      </c>
      <c r="E137" s="133" t="s">
        <v>157</v>
      </c>
      <c r="F137" s="134" t="s">
        <v>158</v>
      </c>
      <c r="G137" s="135" t="s">
        <v>150</v>
      </c>
      <c r="H137" s="136">
        <v>64</v>
      </c>
      <c r="I137" s="137"/>
      <c r="J137" s="137">
        <f t="shared" si="14"/>
        <v>0</v>
      </c>
      <c r="K137" s="138"/>
      <c r="L137" s="16"/>
      <c r="M137" s="139" t="s">
        <v>1</v>
      </c>
      <c r="N137" s="140" t="s">
        <v>32</v>
      </c>
      <c r="O137" s="141">
        <v>4.0919999999999998E-2</v>
      </c>
      <c r="P137" s="141">
        <f t="shared" si="15"/>
        <v>2.6188799999999999</v>
      </c>
      <c r="Q137" s="141">
        <v>3.5200000000000001E-3</v>
      </c>
      <c r="R137" s="141">
        <f t="shared" si="16"/>
        <v>0.22528000000000001</v>
      </c>
      <c r="S137" s="141">
        <v>0</v>
      </c>
      <c r="T137" s="142">
        <f t="shared" si="17"/>
        <v>0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43" t="s">
        <v>129</v>
      </c>
      <c r="AS137" s="15"/>
      <c r="AT137" s="143" t="s">
        <v>125</v>
      </c>
      <c r="AU137" s="143" t="s">
        <v>130</v>
      </c>
      <c r="AV137" s="15"/>
      <c r="AW137" s="15"/>
      <c r="AX137" s="15"/>
      <c r="AY137" s="3" t="s">
        <v>123</v>
      </c>
      <c r="AZ137" s="15"/>
      <c r="BA137" s="15"/>
      <c r="BB137" s="15"/>
      <c r="BC137" s="15"/>
      <c r="BD137" s="15"/>
      <c r="BE137" s="144">
        <f t="shared" si="18"/>
        <v>0</v>
      </c>
      <c r="BF137" s="144">
        <f t="shared" si="19"/>
        <v>0</v>
      </c>
      <c r="BG137" s="144">
        <f t="shared" si="20"/>
        <v>0</v>
      </c>
      <c r="BH137" s="144">
        <f t="shared" si="21"/>
        <v>0</v>
      </c>
      <c r="BI137" s="144">
        <f t="shared" si="22"/>
        <v>0</v>
      </c>
      <c r="BJ137" s="3" t="s">
        <v>130</v>
      </c>
      <c r="BK137" s="144">
        <f t="shared" si="23"/>
        <v>0</v>
      </c>
      <c r="BL137" s="3" t="s">
        <v>129</v>
      </c>
      <c r="BM137" s="143" t="s">
        <v>159</v>
      </c>
    </row>
    <row r="138" spans="1:65" ht="16.5" customHeight="1">
      <c r="A138" s="15"/>
      <c r="B138" s="16"/>
      <c r="C138" s="132" t="s">
        <v>160</v>
      </c>
      <c r="D138" s="132" t="s">
        <v>125</v>
      </c>
      <c r="E138" s="133" t="s">
        <v>161</v>
      </c>
      <c r="F138" s="134" t="s">
        <v>162</v>
      </c>
      <c r="G138" s="135" t="s">
        <v>128</v>
      </c>
      <c r="H138" s="136">
        <v>0.48</v>
      </c>
      <c r="I138" s="137"/>
      <c r="J138" s="137">
        <f t="shared" si="14"/>
        <v>0</v>
      </c>
      <c r="K138" s="138"/>
      <c r="L138" s="16"/>
      <c r="M138" s="139" t="s">
        <v>1</v>
      </c>
      <c r="N138" s="140" t="s">
        <v>32</v>
      </c>
      <c r="O138" s="141">
        <v>0.58055999999999996</v>
      </c>
      <c r="P138" s="141">
        <f t="shared" si="15"/>
        <v>0.27866879999999999</v>
      </c>
      <c r="Q138" s="141">
        <v>2.19407</v>
      </c>
      <c r="R138" s="141">
        <f t="shared" si="16"/>
        <v>1.0531535999999999</v>
      </c>
      <c r="S138" s="141">
        <v>0</v>
      </c>
      <c r="T138" s="142">
        <f t="shared" si="17"/>
        <v>0</v>
      </c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43" t="s">
        <v>129</v>
      </c>
      <c r="AS138" s="15"/>
      <c r="AT138" s="143" t="s">
        <v>125</v>
      </c>
      <c r="AU138" s="143" t="s">
        <v>130</v>
      </c>
      <c r="AV138" s="15"/>
      <c r="AW138" s="15"/>
      <c r="AX138" s="15"/>
      <c r="AY138" s="3" t="s">
        <v>123</v>
      </c>
      <c r="AZ138" s="15"/>
      <c r="BA138" s="15"/>
      <c r="BB138" s="15"/>
      <c r="BC138" s="15"/>
      <c r="BD138" s="15"/>
      <c r="BE138" s="144">
        <f t="shared" si="18"/>
        <v>0</v>
      </c>
      <c r="BF138" s="144">
        <f t="shared" si="19"/>
        <v>0</v>
      </c>
      <c r="BG138" s="144">
        <f t="shared" si="20"/>
        <v>0</v>
      </c>
      <c r="BH138" s="144">
        <f t="shared" si="21"/>
        <v>0</v>
      </c>
      <c r="BI138" s="144">
        <f t="shared" si="22"/>
        <v>0</v>
      </c>
      <c r="BJ138" s="3" t="s">
        <v>130</v>
      </c>
      <c r="BK138" s="144">
        <f t="shared" si="23"/>
        <v>0</v>
      </c>
      <c r="BL138" s="3" t="s">
        <v>129</v>
      </c>
      <c r="BM138" s="143" t="s">
        <v>163</v>
      </c>
    </row>
    <row r="139" spans="1:65" ht="22.5" customHeight="1">
      <c r="A139" s="120"/>
      <c r="B139" s="121"/>
      <c r="C139" s="120"/>
      <c r="D139" s="122" t="s">
        <v>65</v>
      </c>
      <c r="E139" s="130" t="s">
        <v>135</v>
      </c>
      <c r="F139" s="130" t="s">
        <v>164</v>
      </c>
      <c r="G139" s="120"/>
      <c r="H139" s="120"/>
      <c r="I139" s="120"/>
      <c r="J139" s="131">
        <f>BK139</f>
        <v>0</v>
      </c>
      <c r="K139" s="120"/>
      <c r="L139" s="121"/>
      <c r="M139" s="125"/>
      <c r="N139" s="120"/>
      <c r="O139" s="120"/>
      <c r="P139" s="126">
        <f>SUM(P140:P141)</f>
        <v>0.48286446</v>
      </c>
      <c r="Q139" s="120"/>
      <c r="R139" s="126">
        <f>SUM(R140:R141)</f>
        <v>0.22625478000000002</v>
      </c>
      <c r="S139" s="120"/>
      <c r="T139" s="127">
        <f>SUM(T140:T141)</f>
        <v>0</v>
      </c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2" t="s">
        <v>74</v>
      </c>
      <c r="AS139" s="120"/>
      <c r="AT139" s="128" t="s">
        <v>65</v>
      </c>
      <c r="AU139" s="128" t="s">
        <v>74</v>
      </c>
      <c r="AV139" s="120"/>
      <c r="AW139" s="120"/>
      <c r="AX139" s="120"/>
      <c r="AY139" s="122" t="s">
        <v>123</v>
      </c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9">
        <f>SUM(BK140:BK141)</f>
        <v>0</v>
      </c>
      <c r="BL139" s="120"/>
      <c r="BM139" s="120"/>
    </row>
    <row r="140" spans="1:65" ht="33" customHeight="1">
      <c r="A140" s="15"/>
      <c r="B140" s="16"/>
      <c r="C140" s="132" t="s">
        <v>165</v>
      </c>
      <c r="D140" s="132" t="s">
        <v>125</v>
      </c>
      <c r="E140" s="133" t="s">
        <v>166</v>
      </c>
      <c r="F140" s="134" t="s">
        <v>167</v>
      </c>
      <c r="G140" s="135" t="s">
        <v>128</v>
      </c>
      <c r="H140" s="136">
        <v>9.4E-2</v>
      </c>
      <c r="I140" s="137"/>
      <c r="J140" s="137">
        <f t="shared" ref="J140:J141" si="24">ROUND(I140*H140,2)</f>
        <v>0</v>
      </c>
      <c r="K140" s="138"/>
      <c r="L140" s="16"/>
      <c r="M140" s="139" t="s">
        <v>1</v>
      </c>
      <c r="N140" s="140" t="s">
        <v>32</v>
      </c>
      <c r="O140" s="141">
        <v>3.64134</v>
      </c>
      <c r="P140" s="141">
        <f t="shared" ref="P140:P141" si="25">O140*H140</f>
        <v>0.34228596</v>
      </c>
      <c r="Q140" s="141">
        <v>2.30037</v>
      </c>
      <c r="R140" s="141">
        <f t="shared" ref="R140:R141" si="26">Q140*H140</f>
        <v>0.21623478000000002</v>
      </c>
      <c r="S140" s="141">
        <v>0</v>
      </c>
      <c r="T140" s="142">
        <f t="shared" ref="T140:T141" si="27">S140*H140</f>
        <v>0</v>
      </c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43" t="s">
        <v>129</v>
      </c>
      <c r="AS140" s="15"/>
      <c r="AT140" s="143" t="s">
        <v>125</v>
      </c>
      <c r="AU140" s="143" t="s">
        <v>130</v>
      </c>
      <c r="AV140" s="15"/>
      <c r="AW140" s="15"/>
      <c r="AX140" s="15"/>
      <c r="AY140" s="3" t="s">
        <v>123</v>
      </c>
      <c r="AZ140" s="15"/>
      <c r="BA140" s="15"/>
      <c r="BB140" s="15"/>
      <c r="BC140" s="15"/>
      <c r="BD140" s="15"/>
      <c r="BE140" s="144">
        <f t="shared" ref="BE140:BE141" si="28">IF(N140="základná",J140,0)</f>
        <v>0</v>
      </c>
      <c r="BF140" s="144">
        <f t="shared" ref="BF140:BF141" si="29">IF(N140="znížená",J140,0)</f>
        <v>0</v>
      </c>
      <c r="BG140" s="144">
        <f t="shared" ref="BG140:BG141" si="30">IF(N140="zákl. prenesená",J140,0)</f>
        <v>0</v>
      </c>
      <c r="BH140" s="144">
        <f t="shared" ref="BH140:BH141" si="31">IF(N140="zníž. prenesená",J140,0)</f>
        <v>0</v>
      </c>
      <c r="BI140" s="144">
        <f t="shared" ref="BI140:BI141" si="32">IF(N140="nulová",J140,0)</f>
        <v>0</v>
      </c>
      <c r="BJ140" s="3" t="s">
        <v>130</v>
      </c>
      <c r="BK140" s="144">
        <f t="shared" ref="BK140:BK141" si="33">ROUND(I140*H140,2)</f>
        <v>0</v>
      </c>
      <c r="BL140" s="3" t="s">
        <v>129</v>
      </c>
      <c r="BM140" s="143" t="s">
        <v>168</v>
      </c>
    </row>
    <row r="141" spans="1:65" ht="16.5" customHeight="1">
      <c r="A141" s="15"/>
      <c r="B141" s="16"/>
      <c r="C141" s="132" t="s">
        <v>169</v>
      </c>
      <c r="D141" s="132" t="s">
        <v>125</v>
      </c>
      <c r="E141" s="133" t="s">
        <v>170</v>
      </c>
      <c r="F141" s="134" t="s">
        <v>171</v>
      </c>
      <c r="G141" s="135" t="s">
        <v>172</v>
      </c>
      <c r="H141" s="136">
        <v>0.01</v>
      </c>
      <c r="I141" s="137"/>
      <c r="J141" s="137">
        <f t="shared" si="24"/>
        <v>0</v>
      </c>
      <c r="K141" s="138"/>
      <c r="L141" s="16"/>
      <c r="M141" s="139" t="s">
        <v>1</v>
      </c>
      <c r="N141" s="140" t="s">
        <v>32</v>
      </c>
      <c r="O141" s="141">
        <v>14.05785</v>
      </c>
      <c r="P141" s="141">
        <f t="shared" si="25"/>
        <v>0.1405785</v>
      </c>
      <c r="Q141" s="141">
        <v>1.002</v>
      </c>
      <c r="R141" s="141">
        <f t="shared" si="26"/>
        <v>1.0019999999999999E-2</v>
      </c>
      <c r="S141" s="141">
        <v>0</v>
      </c>
      <c r="T141" s="142">
        <f t="shared" si="27"/>
        <v>0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43" t="s">
        <v>129</v>
      </c>
      <c r="AS141" s="15"/>
      <c r="AT141" s="143" t="s">
        <v>125</v>
      </c>
      <c r="AU141" s="143" t="s">
        <v>130</v>
      </c>
      <c r="AV141" s="15"/>
      <c r="AW141" s="15"/>
      <c r="AX141" s="15"/>
      <c r="AY141" s="3" t="s">
        <v>123</v>
      </c>
      <c r="AZ141" s="15"/>
      <c r="BA141" s="15"/>
      <c r="BB141" s="15"/>
      <c r="BC141" s="15"/>
      <c r="BD141" s="15"/>
      <c r="BE141" s="144">
        <f t="shared" si="28"/>
        <v>0</v>
      </c>
      <c r="BF141" s="144">
        <f t="shared" si="29"/>
        <v>0</v>
      </c>
      <c r="BG141" s="144">
        <f t="shared" si="30"/>
        <v>0</v>
      </c>
      <c r="BH141" s="144">
        <f t="shared" si="31"/>
        <v>0</v>
      </c>
      <c r="BI141" s="144">
        <f t="shared" si="32"/>
        <v>0</v>
      </c>
      <c r="BJ141" s="3" t="s">
        <v>130</v>
      </c>
      <c r="BK141" s="144">
        <f t="shared" si="33"/>
        <v>0</v>
      </c>
      <c r="BL141" s="3" t="s">
        <v>129</v>
      </c>
      <c r="BM141" s="143" t="s">
        <v>173</v>
      </c>
    </row>
    <row r="142" spans="1:65" ht="22.5" customHeight="1">
      <c r="A142" s="120"/>
      <c r="B142" s="121"/>
      <c r="C142" s="120"/>
      <c r="D142" s="122" t="s">
        <v>65</v>
      </c>
      <c r="E142" s="130" t="s">
        <v>174</v>
      </c>
      <c r="F142" s="130" t="s">
        <v>175</v>
      </c>
      <c r="G142" s="120"/>
      <c r="H142" s="120"/>
      <c r="I142" s="120"/>
      <c r="J142" s="131">
        <f>BK142</f>
        <v>0</v>
      </c>
      <c r="K142" s="120"/>
      <c r="L142" s="121"/>
      <c r="M142" s="125"/>
      <c r="N142" s="120"/>
      <c r="O142" s="120"/>
      <c r="P142" s="126">
        <f>P143</f>
        <v>14.140806</v>
      </c>
      <c r="Q142" s="120"/>
      <c r="R142" s="126">
        <f>R143</f>
        <v>0</v>
      </c>
      <c r="S142" s="120"/>
      <c r="T142" s="127">
        <f>T143</f>
        <v>0</v>
      </c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2" t="s">
        <v>74</v>
      </c>
      <c r="AS142" s="120"/>
      <c r="AT142" s="128" t="s">
        <v>65</v>
      </c>
      <c r="AU142" s="128" t="s">
        <v>74</v>
      </c>
      <c r="AV142" s="120"/>
      <c r="AW142" s="120"/>
      <c r="AX142" s="120"/>
      <c r="AY142" s="122" t="s">
        <v>123</v>
      </c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9">
        <f>BK143</f>
        <v>0</v>
      </c>
      <c r="BL142" s="120"/>
      <c r="BM142" s="120"/>
    </row>
    <row r="143" spans="1:65" ht="16.5" customHeight="1">
      <c r="A143" s="15"/>
      <c r="B143" s="16"/>
      <c r="C143" s="132" t="s">
        <v>176</v>
      </c>
      <c r="D143" s="132" t="s">
        <v>125</v>
      </c>
      <c r="E143" s="133" t="s">
        <v>177</v>
      </c>
      <c r="F143" s="134" t="s">
        <v>178</v>
      </c>
      <c r="G143" s="135" t="s">
        <v>172</v>
      </c>
      <c r="H143" s="136">
        <v>15.747</v>
      </c>
      <c r="I143" s="137"/>
      <c r="J143" s="137">
        <f>ROUND(I143*H143,2)</f>
        <v>0</v>
      </c>
      <c r="K143" s="138"/>
      <c r="L143" s="16"/>
      <c r="M143" s="139" t="s">
        <v>1</v>
      </c>
      <c r="N143" s="140" t="s">
        <v>32</v>
      </c>
      <c r="O143" s="141">
        <v>0.89800000000000002</v>
      </c>
      <c r="P143" s="141">
        <f>O143*H143</f>
        <v>14.140806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43" t="s">
        <v>129</v>
      </c>
      <c r="AS143" s="15"/>
      <c r="AT143" s="143" t="s">
        <v>125</v>
      </c>
      <c r="AU143" s="143" t="s">
        <v>130</v>
      </c>
      <c r="AV143" s="15"/>
      <c r="AW143" s="15"/>
      <c r="AX143" s="15"/>
      <c r="AY143" s="3" t="s">
        <v>123</v>
      </c>
      <c r="AZ143" s="15"/>
      <c r="BA143" s="15"/>
      <c r="BB143" s="15"/>
      <c r="BC143" s="15"/>
      <c r="BD143" s="15"/>
      <c r="BE143" s="144">
        <f>IF(N143="základná",J143,0)</f>
        <v>0</v>
      </c>
      <c r="BF143" s="144">
        <f>IF(N143="znížená",J143,0)</f>
        <v>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3" t="s">
        <v>130</v>
      </c>
      <c r="BK143" s="144">
        <f>ROUND(I143*H143,2)</f>
        <v>0</v>
      </c>
      <c r="BL143" s="3" t="s">
        <v>129</v>
      </c>
      <c r="BM143" s="143" t="s">
        <v>179</v>
      </c>
    </row>
    <row r="144" spans="1:65" ht="25.5" customHeight="1">
      <c r="A144" s="120"/>
      <c r="B144" s="121"/>
      <c r="C144" s="120"/>
      <c r="D144" s="122" t="s">
        <v>65</v>
      </c>
      <c r="E144" s="123" t="s">
        <v>180</v>
      </c>
      <c r="F144" s="123" t="s">
        <v>181</v>
      </c>
      <c r="G144" s="120"/>
      <c r="H144" s="120"/>
      <c r="I144" s="120"/>
      <c r="J144" s="124">
        <f t="shared" ref="J144:J145" si="34">BK144</f>
        <v>0</v>
      </c>
      <c r="K144" s="120"/>
      <c r="L144" s="121"/>
      <c r="M144" s="125"/>
      <c r="N144" s="120"/>
      <c r="O144" s="120"/>
      <c r="P144" s="126">
        <f>P145+P154+P159+P162</f>
        <v>176.09102901</v>
      </c>
      <c r="Q144" s="120"/>
      <c r="R144" s="126">
        <f>R145+R154+R159+R162</f>
        <v>2.5442419200000002</v>
      </c>
      <c r="S144" s="120"/>
      <c r="T144" s="127">
        <f>T145+T154+T159+T162</f>
        <v>0</v>
      </c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2" t="s">
        <v>130</v>
      </c>
      <c r="AS144" s="120"/>
      <c r="AT144" s="128" t="s">
        <v>65</v>
      </c>
      <c r="AU144" s="128" t="s">
        <v>66</v>
      </c>
      <c r="AV144" s="120"/>
      <c r="AW144" s="120"/>
      <c r="AX144" s="120"/>
      <c r="AY144" s="122" t="s">
        <v>123</v>
      </c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9">
        <f>BK145+BK154+BK159+BK162</f>
        <v>0</v>
      </c>
      <c r="BL144" s="120"/>
      <c r="BM144" s="120"/>
    </row>
    <row r="145" spans="1:65" ht="22.5" customHeight="1">
      <c r="A145" s="120"/>
      <c r="B145" s="121"/>
      <c r="C145" s="120"/>
      <c r="D145" s="122" t="s">
        <v>65</v>
      </c>
      <c r="E145" s="130" t="s">
        <v>182</v>
      </c>
      <c r="F145" s="130" t="s">
        <v>183</v>
      </c>
      <c r="G145" s="120"/>
      <c r="H145" s="120"/>
      <c r="I145" s="120"/>
      <c r="J145" s="131">
        <f t="shared" si="34"/>
        <v>0</v>
      </c>
      <c r="K145" s="120"/>
      <c r="L145" s="121"/>
      <c r="M145" s="125"/>
      <c r="N145" s="120"/>
      <c r="O145" s="120"/>
      <c r="P145" s="126">
        <f>SUM(P146:P153)</f>
        <v>39.471144950000003</v>
      </c>
      <c r="Q145" s="120"/>
      <c r="R145" s="126">
        <f>SUM(R146:R153)</f>
        <v>1.9603277000000001</v>
      </c>
      <c r="S145" s="120"/>
      <c r="T145" s="127">
        <f>SUM(T146:T153)</f>
        <v>0</v>
      </c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2" t="s">
        <v>130</v>
      </c>
      <c r="AS145" s="120"/>
      <c r="AT145" s="128" t="s">
        <v>65</v>
      </c>
      <c r="AU145" s="128" t="s">
        <v>74</v>
      </c>
      <c r="AV145" s="120"/>
      <c r="AW145" s="120"/>
      <c r="AX145" s="120"/>
      <c r="AY145" s="122" t="s">
        <v>123</v>
      </c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9">
        <f>SUM(BK146:BK153)</f>
        <v>0</v>
      </c>
      <c r="BL145" s="120"/>
      <c r="BM145" s="120"/>
    </row>
    <row r="146" spans="1:65" ht="24" customHeight="1">
      <c r="A146" s="15"/>
      <c r="B146" s="16"/>
      <c r="C146" s="132" t="s">
        <v>184</v>
      </c>
      <c r="D146" s="132" t="s">
        <v>125</v>
      </c>
      <c r="E146" s="133" t="s">
        <v>185</v>
      </c>
      <c r="F146" s="134" t="s">
        <v>186</v>
      </c>
      <c r="G146" s="135" t="s">
        <v>187</v>
      </c>
      <c r="H146" s="136">
        <v>54.51</v>
      </c>
      <c r="I146" s="137"/>
      <c r="J146" s="137">
        <f t="shared" ref="J146:J153" si="35">ROUND(I146*H146,2)</f>
        <v>0</v>
      </c>
      <c r="K146" s="138"/>
      <c r="L146" s="16"/>
      <c r="M146" s="139" t="s">
        <v>1</v>
      </c>
      <c r="N146" s="140" t="s">
        <v>32</v>
      </c>
      <c r="O146" s="141">
        <v>0.21196000000000001</v>
      </c>
      <c r="P146" s="141">
        <f t="shared" ref="P146:P153" si="36">O146*H146</f>
        <v>11.5539396</v>
      </c>
      <c r="Q146" s="141">
        <v>2.5999999999999998E-4</v>
      </c>
      <c r="R146" s="141">
        <f t="shared" ref="R146:R153" si="37">Q146*H146</f>
        <v>1.4172599999999999E-2</v>
      </c>
      <c r="S146" s="141">
        <v>0</v>
      </c>
      <c r="T146" s="142">
        <f t="shared" ref="T146:T153" si="38">S146*H146</f>
        <v>0</v>
      </c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43" t="s">
        <v>188</v>
      </c>
      <c r="AS146" s="15"/>
      <c r="AT146" s="143" t="s">
        <v>125</v>
      </c>
      <c r="AU146" s="143" t="s">
        <v>130</v>
      </c>
      <c r="AV146" s="15"/>
      <c r="AW146" s="15"/>
      <c r="AX146" s="15"/>
      <c r="AY146" s="3" t="s">
        <v>123</v>
      </c>
      <c r="AZ146" s="15"/>
      <c r="BA146" s="15"/>
      <c r="BB146" s="15"/>
      <c r="BC146" s="15"/>
      <c r="BD146" s="15"/>
      <c r="BE146" s="144">
        <f t="shared" ref="BE146:BE153" si="39">IF(N146="základná",J146,0)</f>
        <v>0</v>
      </c>
      <c r="BF146" s="144">
        <f t="shared" ref="BF146:BF153" si="40">IF(N146="znížená",J146,0)</f>
        <v>0</v>
      </c>
      <c r="BG146" s="144">
        <f t="shared" ref="BG146:BG153" si="41">IF(N146="zákl. prenesená",J146,0)</f>
        <v>0</v>
      </c>
      <c r="BH146" s="144">
        <f t="shared" ref="BH146:BH153" si="42">IF(N146="zníž. prenesená",J146,0)</f>
        <v>0</v>
      </c>
      <c r="BI146" s="144">
        <f t="shared" ref="BI146:BI153" si="43">IF(N146="nulová",J146,0)</f>
        <v>0</v>
      </c>
      <c r="BJ146" s="3" t="s">
        <v>130</v>
      </c>
      <c r="BK146" s="144">
        <f t="shared" ref="BK146:BK153" si="44">ROUND(I146*H146,2)</f>
        <v>0</v>
      </c>
      <c r="BL146" s="3" t="s">
        <v>188</v>
      </c>
      <c r="BM146" s="143" t="s">
        <v>189</v>
      </c>
    </row>
    <row r="147" spans="1:65" ht="24" customHeight="1">
      <c r="A147" s="15"/>
      <c r="B147" s="16"/>
      <c r="C147" s="132" t="s">
        <v>190</v>
      </c>
      <c r="D147" s="132" t="s">
        <v>125</v>
      </c>
      <c r="E147" s="133" t="s">
        <v>191</v>
      </c>
      <c r="F147" s="134" t="s">
        <v>192</v>
      </c>
      <c r="G147" s="135" t="s">
        <v>187</v>
      </c>
      <c r="H147" s="136">
        <v>21.5</v>
      </c>
      <c r="I147" s="137"/>
      <c r="J147" s="137">
        <f t="shared" si="35"/>
        <v>0</v>
      </c>
      <c r="K147" s="138"/>
      <c r="L147" s="16"/>
      <c r="M147" s="139" t="s">
        <v>1</v>
      </c>
      <c r="N147" s="140" t="s">
        <v>32</v>
      </c>
      <c r="O147" s="141">
        <v>0.30696000000000001</v>
      </c>
      <c r="P147" s="141">
        <f t="shared" si="36"/>
        <v>6.59964</v>
      </c>
      <c r="Q147" s="141">
        <v>2.5999999999999998E-4</v>
      </c>
      <c r="R147" s="141">
        <f t="shared" si="37"/>
        <v>5.5899999999999995E-3</v>
      </c>
      <c r="S147" s="141">
        <v>0</v>
      </c>
      <c r="T147" s="142">
        <f t="shared" si="38"/>
        <v>0</v>
      </c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43" t="s">
        <v>188</v>
      </c>
      <c r="AS147" s="15"/>
      <c r="AT147" s="143" t="s">
        <v>125</v>
      </c>
      <c r="AU147" s="143" t="s">
        <v>130</v>
      </c>
      <c r="AV147" s="15"/>
      <c r="AW147" s="15"/>
      <c r="AX147" s="15"/>
      <c r="AY147" s="3" t="s">
        <v>123</v>
      </c>
      <c r="AZ147" s="15"/>
      <c r="BA147" s="15"/>
      <c r="BB147" s="15"/>
      <c r="BC147" s="15"/>
      <c r="BD147" s="15"/>
      <c r="BE147" s="144">
        <f t="shared" si="39"/>
        <v>0</v>
      </c>
      <c r="BF147" s="144">
        <f t="shared" si="40"/>
        <v>0</v>
      </c>
      <c r="BG147" s="144">
        <f t="shared" si="41"/>
        <v>0</v>
      </c>
      <c r="BH147" s="144">
        <f t="shared" si="42"/>
        <v>0</v>
      </c>
      <c r="BI147" s="144">
        <f t="shared" si="43"/>
        <v>0</v>
      </c>
      <c r="BJ147" s="3" t="s">
        <v>130</v>
      </c>
      <c r="BK147" s="144">
        <f t="shared" si="44"/>
        <v>0</v>
      </c>
      <c r="BL147" s="3" t="s">
        <v>188</v>
      </c>
      <c r="BM147" s="143" t="s">
        <v>193</v>
      </c>
    </row>
    <row r="148" spans="1:65" ht="24" customHeight="1">
      <c r="A148" s="15"/>
      <c r="B148" s="16"/>
      <c r="C148" s="132" t="s">
        <v>194</v>
      </c>
      <c r="D148" s="132" t="s">
        <v>125</v>
      </c>
      <c r="E148" s="133" t="s">
        <v>195</v>
      </c>
      <c r="F148" s="134" t="s">
        <v>196</v>
      </c>
      <c r="G148" s="135" t="s">
        <v>187</v>
      </c>
      <c r="H148" s="136">
        <v>30.6</v>
      </c>
      <c r="I148" s="137"/>
      <c r="J148" s="137">
        <f t="shared" si="35"/>
        <v>0</v>
      </c>
      <c r="K148" s="138"/>
      <c r="L148" s="16"/>
      <c r="M148" s="139" t="s">
        <v>1</v>
      </c>
      <c r="N148" s="140" t="s">
        <v>32</v>
      </c>
      <c r="O148" s="141">
        <v>0.39695999999999998</v>
      </c>
      <c r="P148" s="141">
        <f t="shared" si="36"/>
        <v>12.146976</v>
      </c>
      <c r="Q148" s="141">
        <v>2.5999999999999998E-4</v>
      </c>
      <c r="R148" s="141">
        <f t="shared" si="37"/>
        <v>7.9559999999999995E-3</v>
      </c>
      <c r="S148" s="141">
        <v>0</v>
      </c>
      <c r="T148" s="142">
        <f t="shared" si="38"/>
        <v>0</v>
      </c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43" t="s">
        <v>188</v>
      </c>
      <c r="AS148" s="15"/>
      <c r="AT148" s="143" t="s">
        <v>125</v>
      </c>
      <c r="AU148" s="143" t="s">
        <v>130</v>
      </c>
      <c r="AV148" s="15"/>
      <c r="AW148" s="15"/>
      <c r="AX148" s="15"/>
      <c r="AY148" s="3" t="s">
        <v>123</v>
      </c>
      <c r="AZ148" s="15"/>
      <c r="BA148" s="15"/>
      <c r="BB148" s="15"/>
      <c r="BC148" s="15"/>
      <c r="BD148" s="15"/>
      <c r="BE148" s="144">
        <f t="shared" si="39"/>
        <v>0</v>
      </c>
      <c r="BF148" s="144">
        <f t="shared" si="40"/>
        <v>0</v>
      </c>
      <c r="BG148" s="144">
        <f t="shared" si="41"/>
        <v>0</v>
      </c>
      <c r="BH148" s="144">
        <f t="shared" si="42"/>
        <v>0</v>
      </c>
      <c r="BI148" s="144">
        <f t="shared" si="43"/>
        <v>0</v>
      </c>
      <c r="BJ148" s="3" t="s">
        <v>130</v>
      </c>
      <c r="BK148" s="144">
        <f t="shared" si="44"/>
        <v>0</v>
      </c>
      <c r="BL148" s="3" t="s">
        <v>188</v>
      </c>
      <c r="BM148" s="143" t="s">
        <v>197</v>
      </c>
    </row>
    <row r="149" spans="1:65" ht="24" customHeight="1">
      <c r="A149" s="15"/>
      <c r="B149" s="16"/>
      <c r="C149" s="145" t="s">
        <v>188</v>
      </c>
      <c r="D149" s="145" t="s">
        <v>198</v>
      </c>
      <c r="E149" s="146" t="s">
        <v>199</v>
      </c>
      <c r="F149" s="147" t="s">
        <v>200</v>
      </c>
      <c r="G149" s="148" t="s">
        <v>128</v>
      </c>
      <c r="H149" s="149">
        <v>2.911</v>
      </c>
      <c r="I149" s="150"/>
      <c r="J149" s="150">
        <f t="shared" si="35"/>
        <v>0</v>
      </c>
      <c r="K149" s="151"/>
      <c r="L149" s="152"/>
      <c r="M149" s="153" t="s">
        <v>1</v>
      </c>
      <c r="N149" s="154" t="s">
        <v>32</v>
      </c>
      <c r="O149" s="141">
        <v>0</v>
      </c>
      <c r="P149" s="141">
        <f t="shared" si="36"/>
        <v>0</v>
      </c>
      <c r="Q149" s="141">
        <v>0.54</v>
      </c>
      <c r="R149" s="141">
        <f t="shared" si="37"/>
        <v>1.5719400000000001</v>
      </c>
      <c r="S149" s="141">
        <v>0</v>
      </c>
      <c r="T149" s="142">
        <f t="shared" si="38"/>
        <v>0</v>
      </c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43" t="s">
        <v>201</v>
      </c>
      <c r="AS149" s="15"/>
      <c r="AT149" s="143" t="s">
        <v>198</v>
      </c>
      <c r="AU149" s="143" t="s">
        <v>130</v>
      </c>
      <c r="AV149" s="15"/>
      <c r="AW149" s="15"/>
      <c r="AX149" s="15"/>
      <c r="AY149" s="3" t="s">
        <v>123</v>
      </c>
      <c r="AZ149" s="15"/>
      <c r="BA149" s="15"/>
      <c r="BB149" s="15"/>
      <c r="BC149" s="15"/>
      <c r="BD149" s="15"/>
      <c r="BE149" s="144">
        <f t="shared" si="39"/>
        <v>0</v>
      </c>
      <c r="BF149" s="144">
        <f t="shared" si="40"/>
        <v>0</v>
      </c>
      <c r="BG149" s="144">
        <f t="shared" si="41"/>
        <v>0</v>
      </c>
      <c r="BH149" s="144">
        <f t="shared" si="42"/>
        <v>0</v>
      </c>
      <c r="BI149" s="144">
        <f t="shared" si="43"/>
        <v>0</v>
      </c>
      <c r="BJ149" s="3" t="s">
        <v>130</v>
      </c>
      <c r="BK149" s="144">
        <f t="shared" si="44"/>
        <v>0</v>
      </c>
      <c r="BL149" s="3" t="s">
        <v>188</v>
      </c>
      <c r="BM149" s="143" t="s">
        <v>202</v>
      </c>
    </row>
    <row r="150" spans="1:65" ht="24" customHeight="1">
      <c r="A150" s="15"/>
      <c r="B150" s="16"/>
      <c r="C150" s="132" t="s">
        <v>203</v>
      </c>
      <c r="D150" s="132" t="s">
        <v>125</v>
      </c>
      <c r="E150" s="133" t="s">
        <v>204</v>
      </c>
      <c r="F150" s="134" t="s">
        <v>205</v>
      </c>
      <c r="G150" s="135" t="s">
        <v>150</v>
      </c>
      <c r="H150" s="136">
        <v>34.69</v>
      </c>
      <c r="I150" s="137"/>
      <c r="J150" s="137">
        <f t="shared" si="35"/>
        <v>0</v>
      </c>
      <c r="K150" s="138"/>
      <c r="L150" s="16"/>
      <c r="M150" s="139" t="s">
        <v>1</v>
      </c>
      <c r="N150" s="140" t="s">
        <v>32</v>
      </c>
      <c r="O150" s="141">
        <v>0.26363999999999999</v>
      </c>
      <c r="P150" s="141">
        <f t="shared" si="36"/>
        <v>9.1456715999999982</v>
      </c>
      <c r="Q150" s="141">
        <v>0</v>
      </c>
      <c r="R150" s="141">
        <f t="shared" si="37"/>
        <v>0</v>
      </c>
      <c r="S150" s="141">
        <v>0</v>
      </c>
      <c r="T150" s="142">
        <f t="shared" si="38"/>
        <v>0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43" t="s">
        <v>188</v>
      </c>
      <c r="AS150" s="15"/>
      <c r="AT150" s="143" t="s">
        <v>125</v>
      </c>
      <c r="AU150" s="143" t="s">
        <v>130</v>
      </c>
      <c r="AV150" s="15"/>
      <c r="AW150" s="15"/>
      <c r="AX150" s="15"/>
      <c r="AY150" s="3" t="s">
        <v>123</v>
      </c>
      <c r="AZ150" s="15"/>
      <c r="BA150" s="15"/>
      <c r="BB150" s="15"/>
      <c r="BC150" s="15"/>
      <c r="BD150" s="15"/>
      <c r="BE150" s="144">
        <f t="shared" si="39"/>
        <v>0</v>
      </c>
      <c r="BF150" s="144">
        <f t="shared" si="40"/>
        <v>0</v>
      </c>
      <c r="BG150" s="144">
        <f t="shared" si="41"/>
        <v>0</v>
      </c>
      <c r="BH150" s="144">
        <f t="shared" si="42"/>
        <v>0</v>
      </c>
      <c r="BI150" s="144">
        <f t="shared" si="43"/>
        <v>0</v>
      </c>
      <c r="BJ150" s="3" t="s">
        <v>130</v>
      </c>
      <c r="BK150" s="144">
        <f t="shared" si="44"/>
        <v>0</v>
      </c>
      <c r="BL150" s="3" t="s">
        <v>188</v>
      </c>
      <c r="BM150" s="143" t="s">
        <v>206</v>
      </c>
    </row>
    <row r="151" spans="1:65" ht="16.5" customHeight="1">
      <c r="A151" s="15"/>
      <c r="B151" s="16"/>
      <c r="C151" s="145" t="s">
        <v>207</v>
      </c>
      <c r="D151" s="145" t="s">
        <v>198</v>
      </c>
      <c r="E151" s="146" t="s">
        <v>208</v>
      </c>
      <c r="F151" s="147" t="s">
        <v>209</v>
      </c>
      <c r="G151" s="148" t="s">
        <v>150</v>
      </c>
      <c r="H151" s="149">
        <v>36.424999999999997</v>
      </c>
      <c r="I151" s="150"/>
      <c r="J151" s="150">
        <f t="shared" si="35"/>
        <v>0</v>
      </c>
      <c r="K151" s="151"/>
      <c r="L151" s="152"/>
      <c r="M151" s="153" t="s">
        <v>1</v>
      </c>
      <c r="N151" s="154" t="s">
        <v>32</v>
      </c>
      <c r="O151" s="141">
        <v>0</v>
      </c>
      <c r="P151" s="141">
        <f t="shared" si="36"/>
        <v>0</v>
      </c>
      <c r="Q151" s="141">
        <v>8.3599999999999994E-3</v>
      </c>
      <c r="R151" s="141">
        <f t="shared" si="37"/>
        <v>0.30451299999999998</v>
      </c>
      <c r="S151" s="141">
        <v>0</v>
      </c>
      <c r="T151" s="142">
        <f t="shared" si="38"/>
        <v>0</v>
      </c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43" t="s">
        <v>201</v>
      </c>
      <c r="AS151" s="15"/>
      <c r="AT151" s="143" t="s">
        <v>198</v>
      </c>
      <c r="AU151" s="143" t="s">
        <v>130</v>
      </c>
      <c r="AV151" s="15"/>
      <c r="AW151" s="15"/>
      <c r="AX151" s="15"/>
      <c r="AY151" s="3" t="s">
        <v>123</v>
      </c>
      <c r="AZ151" s="15"/>
      <c r="BA151" s="15"/>
      <c r="BB151" s="15"/>
      <c r="BC151" s="15"/>
      <c r="BD151" s="15"/>
      <c r="BE151" s="144">
        <f t="shared" si="39"/>
        <v>0</v>
      </c>
      <c r="BF151" s="144">
        <f t="shared" si="40"/>
        <v>0</v>
      </c>
      <c r="BG151" s="144">
        <f t="shared" si="41"/>
        <v>0</v>
      </c>
      <c r="BH151" s="144">
        <f t="shared" si="42"/>
        <v>0</v>
      </c>
      <c r="BI151" s="144">
        <f t="shared" si="43"/>
        <v>0</v>
      </c>
      <c r="BJ151" s="3" t="s">
        <v>130</v>
      </c>
      <c r="BK151" s="144">
        <f t="shared" si="44"/>
        <v>0</v>
      </c>
      <c r="BL151" s="3" t="s">
        <v>188</v>
      </c>
      <c r="BM151" s="143" t="s">
        <v>210</v>
      </c>
    </row>
    <row r="152" spans="1:65" ht="44.25" customHeight="1">
      <c r="A152" s="15"/>
      <c r="B152" s="16"/>
      <c r="C152" s="132" t="s">
        <v>211</v>
      </c>
      <c r="D152" s="132" t="s">
        <v>125</v>
      </c>
      <c r="E152" s="133" t="s">
        <v>212</v>
      </c>
      <c r="F152" s="134" t="s">
        <v>213</v>
      </c>
      <c r="G152" s="135" t="s">
        <v>128</v>
      </c>
      <c r="H152" s="136">
        <v>2.431</v>
      </c>
      <c r="I152" s="137"/>
      <c r="J152" s="137">
        <f t="shared" si="35"/>
        <v>0</v>
      </c>
      <c r="K152" s="138"/>
      <c r="L152" s="16"/>
      <c r="M152" s="139" t="s">
        <v>1</v>
      </c>
      <c r="N152" s="140" t="s">
        <v>32</v>
      </c>
      <c r="O152" s="141">
        <v>1.025E-2</v>
      </c>
      <c r="P152" s="141">
        <f t="shared" si="36"/>
        <v>2.4917750000000002E-2</v>
      </c>
      <c r="Q152" s="141">
        <v>2.3099999999999999E-2</v>
      </c>
      <c r="R152" s="141">
        <f t="shared" si="37"/>
        <v>5.61561E-2</v>
      </c>
      <c r="S152" s="141">
        <v>0</v>
      </c>
      <c r="T152" s="142">
        <f t="shared" si="38"/>
        <v>0</v>
      </c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43" t="s">
        <v>188</v>
      </c>
      <c r="AS152" s="15"/>
      <c r="AT152" s="143" t="s">
        <v>125</v>
      </c>
      <c r="AU152" s="143" t="s">
        <v>130</v>
      </c>
      <c r="AV152" s="15"/>
      <c r="AW152" s="15"/>
      <c r="AX152" s="15"/>
      <c r="AY152" s="3" t="s">
        <v>123</v>
      </c>
      <c r="AZ152" s="15"/>
      <c r="BA152" s="15"/>
      <c r="BB152" s="15"/>
      <c r="BC152" s="15"/>
      <c r="BD152" s="15"/>
      <c r="BE152" s="144">
        <f t="shared" si="39"/>
        <v>0</v>
      </c>
      <c r="BF152" s="144">
        <f t="shared" si="40"/>
        <v>0</v>
      </c>
      <c r="BG152" s="144">
        <f t="shared" si="41"/>
        <v>0</v>
      </c>
      <c r="BH152" s="144">
        <f t="shared" si="42"/>
        <v>0</v>
      </c>
      <c r="BI152" s="144">
        <f t="shared" si="43"/>
        <v>0</v>
      </c>
      <c r="BJ152" s="3" t="s">
        <v>130</v>
      </c>
      <c r="BK152" s="144">
        <f t="shared" si="44"/>
        <v>0</v>
      </c>
      <c r="BL152" s="3" t="s">
        <v>188</v>
      </c>
      <c r="BM152" s="143" t="s">
        <v>214</v>
      </c>
    </row>
    <row r="153" spans="1:65" ht="24" customHeight="1">
      <c r="A153" s="15"/>
      <c r="B153" s="16"/>
      <c r="C153" s="132" t="s">
        <v>7</v>
      </c>
      <c r="D153" s="132" t="s">
        <v>125</v>
      </c>
      <c r="E153" s="133" t="s">
        <v>215</v>
      </c>
      <c r="F153" s="134" t="s">
        <v>216</v>
      </c>
      <c r="G153" s="135" t="s">
        <v>217</v>
      </c>
      <c r="H153" s="136">
        <v>22.254999999999999</v>
      </c>
      <c r="I153" s="137"/>
      <c r="J153" s="137">
        <f t="shared" si="35"/>
        <v>0</v>
      </c>
      <c r="K153" s="138"/>
      <c r="L153" s="16"/>
      <c r="M153" s="139" t="s">
        <v>1</v>
      </c>
      <c r="N153" s="140" t="s">
        <v>32</v>
      </c>
      <c r="O153" s="141">
        <v>0</v>
      </c>
      <c r="P153" s="141">
        <f t="shared" si="36"/>
        <v>0</v>
      </c>
      <c r="Q153" s="141">
        <v>0</v>
      </c>
      <c r="R153" s="141">
        <f t="shared" si="37"/>
        <v>0</v>
      </c>
      <c r="S153" s="141">
        <v>0</v>
      </c>
      <c r="T153" s="142">
        <f t="shared" si="38"/>
        <v>0</v>
      </c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43" t="s">
        <v>188</v>
      </c>
      <c r="AS153" s="15"/>
      <c r="AT153" s="143" t="s">
        <v>125</v>
      </c>
      <c r="AU153" s="143" t="s">
        <v>130</v>
      </c>
      <c r="AV153" s="15"/>
      <c r="AW153" s="15"/>
      <c r="AX153" s="15"/>
      <c r="AY153" s="3" t="s">
        <v>123</v>
      </c>
      <c r="AZ153" s="15"/>
      <c r="BA153" s="15"/>
      <c r="BB153" s="15"/>
      <c r="BC153" s="15"/>
      <c r="BD153" s="15"/>
      <c r="BE153" s="144">
        <f t="shared" si="39"/>
        <v>0</v>
      </c>
      <c r="BF153" s="144">
        <f t="shared" si="40"/>
        <v>0</v>
      </c>
      <c r="BG153" s="144">
        <f t="shared" si="41"/>
        <v>0</v>
      </c>
      <c r="BH153" s="144">
        <f t="shared" si="42"/>
        <v>0</v>
      </c>
      <c r="BI153" s="144">
        <f t="shared" si="43"/>
        <v>0</v>
      </c>
      <c r="BJ153" s="3" t="s">
        <v>130</v>
      </c>
      <c r="BK153" s="144">
        <f t="shared" si="44"/>
        <v>0</v>
      </c>
      <c r="BL153" s="3" t="s">
        <v>188</v>
      </c>
      <c r="BM153" s="143" t="s">
        <v>218</v>
      </c>
    </row>
    <row r="154" spans="1:65" ht="22.5" customHeight="1">
      <c r="A154" s="120"/>
      <c r="B154" s="121"/>
      <c r="C154" s="120"/>
      <c r="D154" s="122" t="s">
        <v>65</v>
      </c>
      <c r="E154" s="130" t="s">
        <v>219</v>
      </c>
      <c r="F154" s="130" t="s">
        <v>220</v>
      </c>
      <c r="G154" s="120"/>
      <c r="H154" s="120"/>
      <c r="I154" s="120"/>
      <c r="J154" s="131">
        <f>BK154</f>
        <v>0</v>
      </c>
      <c r="K154" s="120"/>
      <c r="L154" s="121"/>
      <c r="M154" s="125"/>
      <c r="N154" s="120"/>
      <c r="O154" s="120"/>
      <c r="P154" s="126">
        <f>SUM(P155:P158)</f>
        <v>83.755058899999995</v>
      </c>
      <c r="Q154" s="120"/>
      <c r="R154" s="126">
        <f>SUM(R155:R158)</f>
        <v>0.55106390000000005</v>
      </c>
      <c r="S154" s="120"/>
      <c r="T154" s="127">
        <f>SUM(T155:T158)</f>
        <v>0</v>
      </c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2" t="s">
        <v>130</v>
      </c>
      <c r="AS154" s="120"/>
      <c r="AT154" s="128" t="s">
        <v>65</v>
      </c>
      <c r="AU154" s="128" t="s">
        <v>74</v>
      </c>
      <c r="AV154" s="120"/>
      <c r="AW154" s="120"/>
      <c r="AX154" s="120"/>
      <c r="AY154" s="122" t="s">
        <v>123</v>
      </c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9">
        <f>SUM(BK155:BK158)</f>
        <v>0</v>
      </c>
      <c r="BL154" s="120"/>
      <c r="BM154" s="120"/>
    </row>
    <row r="155" spans="1:65" ht="37.5" customHeight="1">
      <c r="A155" s="15"/>
      <c r="B155" s="16"/>
      <c r="C155" s="132" t="s">
        <v>221</v>
      </c>
      <c r="D155" s="132" t="s">
        <v>125</v>
      </c>
      <c r="E155" s="133" t="s">
        <v>222</v>
      </c>
      <c r="F155" s="134" t="s">
        <v>223</v>
      </c>
      <c r="G155" s="135" t="s">
        <v>150</v>
      </c>
      <c r="H155" s="136">
        <v>34.69</v>
      </c>
      <c r="I155" s="137"/>
      <c r="J155" s="137">
        <f t="shared" ref="J155:J158" si="45">ROUND(I155*H155,2)</f>
        <v>0</v>
      </c>
      <c r="K155" s="138"/>
      <c r="L155" s="16"/>
      <c r="M155" s="139" t="s">
        <v>1</v>
      </c>
      <c r="N155" s="140" t="s">
        <v>32</v>
      </c>
      <c r="O155" s="141">
        <v>1.3846099999999999</v>
      </c>
      <c r="P155" s="141">
        <f t="shared" ref="P155:P158" si="46">O155*H155</f>
        <v>48.032120899999995</v>
      </c>
      <c r="Q155" s="141">
        <v>9.11E-3</v>
      </c>
      <c r="R155" s="141">
        <f t="shared" ref="R155:R158" si="47">Q155*H155</f>
        <v>0.31602589999999997</v>
      </c>
      <c r="S155" s="141">
        <v>0</v>
      </c>
      <c r="T155" s="142">
        <f t="shared" ref="T155:T158" si="48">S155*H155</f>
        <v>0</v>
      </c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43" t="s">
        <v>188</v>
      </c>
      <c r="AS155" s="15"/>
      <c r="AT155" s="143" t="s">
        <v>125</v>
      </c>
      <c r="AU155" s="143" t="s">
        <v>130</v>
      </c>
      <c r="AV155" s="15"/>
      <c r="AW155" s="15"/>
      <c r="AX155" s="15"/>
      <c r="AY155" s="3" t="s">
        <v>123</v>
      </c>
      <c r="AZ155" s="15"/>
      <c r="BA155" s="15"/>
      <c r="BB155" s="15"/>
      <c r="BC155" s="15"/>
      <c r="BD155" s="15"/>
      <c r="BE155" s="144">
        <f t="shared" ref="BE155:BE158" si="49">IF(N155="základná",J155,0)</f>
        <v>0</v>
      </c>
      <c r="BF155" s="144">
        <f t="shared" ref="BF155:BF158" si="50">IF(N155="znížená",J155,0)</f>
        <v>0</v>
      </c>
      <c r="BG155" s="144">
        <f t="shared" ref="BG155:BG158" si="51">IF(N155="zákl. prenesená",J155,0)</f>
        <v>0</v>
      </c>
      <c r="BH155" s="144">
        <f t="shared" ref="BH155:BH158" si="52">IF(N155="zníž. prenesená",J155,0)</f>
        <v>0</v>
      </c>
      <c r="BI155" s="144">
        <f t="shared" ref="BI155:BI158" si="53">IF(N155="nulová",J155,0)</f>
        <v>0</v>
      </c>
      <c r="BJ155" s="3" t="s">
        <v>130</v>
      </c>
      <c r="BK155" s="144">
        <f t="shared" ref="BK155:BK158" si="54">ROUND(I155*H155,2)</f>
        <v>0</v>
      </c>
      <c r="BL155" s="3" t="s">
        <v>188</v>
      </c>
      <c r="BM155" s="143" t="s">
        <v>224</v>
      </c>
    </row>
    <row r="156" spans="1:65" ht="37.5" customHeight="1">
      <c r="A156" s="15"/>
      <c r="B156" s="16"/>
      <c r="C156" s="132">
        <v>22</v>
      </c>
      <c r="D156" s="132" t="s">
        <v>125</v>
      </c>
      <c r="E156" s="133" t="s">
        <v>225</v>
      </c>
      <c r="F156" s="134" t="s">
        <v>226</v>
      </c>
      <c r="G156" s="135" t="s">
        <v>227</v>
      </c>
      <c r="H156" s="136">
        <v>19.8</v>
      </c>
      <c r="I156" s="137"/>
      <c r="J156" s="137">
        <f t="shared" si="45"/>
        <v>0</v>
      </c>
      <c r="K156" s="138"/>
      <c r="L156" s="16"/>
      <c r="M156" s="139" t="s">
        <v>1</v>
      </c>
      <c r="N156" s="140" t="s">
        <v>32</v>
      </c>
      <c r="O156" s="141">
        <v>1.3846099999999999</v>
      </c>
      <c r="P156" s="141">
        <f t="shared" si="46"/>
        <v>27.415278000000001</v>
      </c>
      <c r="Q156" s="141">
        <v>9.11E-3</v>
      </c>
      <c r="R156" s="141">
        <f t="shared" si="47"/>
        <v>0.18037800000000001</v>
      </c>
      <c r="S156" s="141">
        <v>0</v>
      </c>
      <c r="T156" s="142">
        <f t="shared" si="48"/>
        <v>0</v>
      </c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43" t="s">
        <v>188</v>
      </c>
      <c r="AS156" s="15"/>
      <c r="AT156" s="143" t="s">
        <v>125</v>
      </c>
      <c r="AU156" s="143" t="s">
        <v>130</v>
      </c>
      <c r="AV156" s="15"/>
      <c r="AW156" s="15"/>
      <c r="AX156" s="15"/>
      <c r="AY156" s="3" t="s">
        <v>123</v>
      </c>
      <c r="AZ156" s="15"/>
      <c r="BA156" s="15"/>
      <c r="BB156" s="15"/>
      <c r="BC156" s="15"/>
      <c r="BD156" s="15"/>
      <c r="BE156" s="144">
        <f t="shared" si="49"/>
        <v>0</v>
      </c>
      <c r="BF156" s="144">
        <f t="shared" si="50"/>
        <v>0</v>
      </c>
      <c r="BG156" s="144">
        <f t="shared" si="51"/>
        <v>0</v>
      </c>
      <c r="BH156" s="144">
        <f t="shared" si="52"/>
        <v>0</v>
      </c>
      <c r="BI156" s="144">
        <f t="shared" si="53"/>
        <v>0</v>
      </c>
      <c r="BJ156" s="3" t="s">
        <v>130</v>
      </c>
      <c r="BK156" s="144">
        <f t="shared" si="54"/>
        <v>0</v>
      </c>
      <c r="BL156" s="3" t="s">
        <v>188</v>
      </c>
      <c r="BM156" s="143" t="s">
        <v>224</v>
      </c>
    </row>
    <row r="157" spans="1:65" ht="37.5" customHeight="1">
      <c r="A157" s="15"/>
      <c r="B157" s="16"/>
      <c r="C157" s="132">
        <v>23</v>
      </c>
      <c r="D157" s="132" t="s">
        <v>125</v>
      </c>
      <c r="E157" s="133" t="s">
        <v>228</v>
      </c>
      <c r="F157" s="134" t="s">
        <v>229</v>
      </c>
      <c r="G157" s="135" t="s">
        <v>227</v>
      </c>
      <c r="H157" s="136">
        <v>6</v>
      </c>
      <c r="I157" s="137"/>
      <c r="J157" s="137">
        <f t="shared" si="45"/>
        <v>0</v>
      </c>
      <c r="K157" s="138"/>
      <c r="L157" s="16"/>
      <c r="M157" s="139" t="s">
        <v>1</v>
      </c>
      <c r="N157" s="140" t="s">
        <v>32</v>
      </c>
      <c r="O157" s="141">
        <v>1.3846099999999999</v>
      </c>
      <c r="P157" s="141">
        <f t="shared" si="46"/>
        <v>8.3076599999999985</v>
      </c>
      <c r="Q157" s="141">
        <v>9.11E-3</v>
      </c>
      <c r="R157" s="141">
        <f t="shared" si="47"/>
        <v>5.466E-2</v>
      </c>
      <c r="S157" s="141">
        <v>0</v>
      </c>
      <c r="T157" s="142">
        <f t="shared" si="48"/>
        <v>0</v>
      </c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43" t="s">
        <v>188</v>
      </c>
      <c r="AS157" s="15"/>
      <c r="AT157" s="143" t="s">
        <v>125</v>
      </c>
      <c r="AU157" s="143" t="s">
        <v>130</v>
      </c>
      <c r="AV157" s="15"/>
      <c r="AW157" s="15"/>
      <c r="AX157" s="15"/>
      <c r="AY157" s="3" t="s">
        <v>123</v>
      </c>
      <c r="AZ157" s="15"/>
      <c r="BA157" s="15"/>
      <c r="BB157" s="15"/>
      <c r="BC157" s="15"/>
      <c r="BD157" s="15"/>
      <c r="BE157" s="144">
        <f t="shared" si="49"/>
        <v>0</v>
      </c>
      <c r="BF157" s="144">
        <f t="shared" si="50"/>
        <v>0</v>
      </c>
      <c r="BG157" s="144">
        <f t="shared" si="51"/>
        <v>0</v>
      </c>
      <c r="BH157" s="144">
        <f t="shared" si="52"/>
        <v>0</v>
      </c>
      <c r="BI157" s="144">
        <f t="shared" si="53"/>
        <v>0</v>
      </c>
      <c r="BJ157" s="3" t="s">
        <v>130</v>
      </c>
      <c r="BK157" s="144">
        <f t="shared" si="54"/>
        <v>0</v>
      </c>
      <c r="BL157" s="3" t="s">
        <v>188</v>
      </c>
      <c r="BM157" s="143" t="s">
        <v>224</v>
      </c>
    </row>
    <row r="158" spans="1:65" ht="24" customHeight="1">
      <c r="A158" s="15"/>
      <c r="B158" s="16"/>
      <c r="C158" s="132">
        <v>24</v>
      </c>
      <c r="D158" s="132" t="s">
        <v>125</v>
      </c>
      <c r="E158" s="133" t="s">
        <v>230</v>
      </c>
      <c r="F158" s="134" t="s">
        <v>231</v>
      </c>
      <c r="G158" s="135" t="s">
        <v>217</v>
      </c>
      <c r="H158" s="136">
        <v>14.75</v>
      </c>
      <c r="I158" s="137"/>
      <c r="J158" s="137">
        <f t="shared" si="45"/>
        <v>0</v>
      </c>
      <c r="K158" s="138"/>
      <c r="L158" s="16"/>
      <c r="M158" s="139" t="s">
        <v>1</v>
      </c>
      <c r="N158" s="140" t="s">
        <v>32</v>
      </c>
      <c r="O158" s="141">
        <v>0</v>
      </c>
      <c r="P158" s="141">
        <f t="shared" si="46"/>
        <v>0</v>
      </c>
      <c r="Q158" s="141">
        <v>0</v>
      </c>
      <c r="R158" s="141">
        <f t="shared" si="47"/>
        <v>0</v>
      </c>
      <c r="S158" s="141">
        <v>0</v>
      </c>
      <c r="T158" s="142">
        <f t="shared" si="48"/>
        <v>0</v>
      </c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43" t="s">
        <v>188</v>
      </c>
      <c r="AS158" s="15"/>
      <c r="AT158" s="143" t="s">
        <v>125</v>
      </c>
      <c r="AU158" s="143" t="s">
        <v>130</v>
      </c>
      <c r="AV158" s="15"/>
      <c r="AW158" s="15"/>
      <c r="AX158" s="15"/>
      <c r="AY158" s="3" t="s">
        <v>123</v>
      </c>
      <c r="AZ158" s="15"/>
      <c r="BA158" s="15"/>
      <c r="BB158" s="15"/>
      <c r="BC158" s="15"/>
      <c r="BD158" s="15"/>
      <c r="BE158" s="144">
        <f t="shared" si="49"/>
        <v>0</v>
      </c>
      <c r="BF158" s="144">
        <f t="shared" si="50"/>
        <v>0</v>
      </c>
      <c r="BG158" s="144">
        <f t="shared" si="51"/>
        <v>0</v>
      </c>
      <c r="BH158" s="144">
        <f t="shared" si="52"/>
        <v>0</v>
      </c>
      <c r="BI158" s="144">
        <f t="shared" si="53"/>
        <v>0</v>
      </c>
      <c r="BJ158" s="3" t="s">
        <v>130</v>
      </c>
      <c r="BK158" s="144">
        <f t="shared" si="54"/>
        <v>0</v>
      </c>
      <c r="BL158" s="3" t="s">
        <v>188</v>
      </c>
      <c r="BM158" s="143" t="s">
        <v>232</v>
      </c>
    </row>
    <row r="159" spans="1:65" ht="22.5" customHeight="1">
      <c r="A159" s="120"/>
      <c r="B159" s="121"/>
      <c r="C159" s="120"/>
      <c r="D159" s="122" t="s">
        <v>65</v>
      </c>
      <c r="E159" s="130" t="s">
        <v>233</v>
      </c>
      <c r="F159" s="130" t="s">
        <v>234</v>
      </c>
      <c r="G159" s="120"/>
      <c r="H159" s="120"/>
      <c r="I159" s="120"/>
      <c r="J159" s="131">
        <f>BK159</f>
        <v>0</v>
      </c>
      <c r="K159" s="120"/>
      <c r="L159" s="121"/>
      <c r="M159" s="125"/>
      <c r="N159" s="120"/>
      <c r="O159" s="120"/>
      <c r="P159" s="126">
        <f>SUM(P160:P161)</f>
        <v>19.3629456</v>
      </c>
      <c r="Q159" s="120"/>
      <c r="R159" s="126">
        <f>SUM(R160:R161)</f>
        <v>1.1628000000000001E-3</v>
      </c>
      <c r="S159" s="120"/>
      <c r="T159" s="127">
        <f>SUM(T160:T161)</f>
        <v>0</v>
      </c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2" t="s">
        <v>130</v>
      </c>
      <c r="AS159" s="120"/>
      <c r="AT159" s="128" t="s">
        <v>65</v>
      </c>
      <c r="AU159" s="128" t="s">
        <v>74</v>
      </c>
      <c r="AV159" s="120"/>
      <c r="AW159" s="120"/>
      <c r="AX159" s="120"/>
      <c r="AY159" s="122" t="s">
        <v>123</v>
      </c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9">
        <f>SUM(BK160:BK161)</f>
        <v>0</v>
      </c>
      <c r="BL159" s="120"/>
      <c r="BM159" s="120"/>
    </row>
    <row r="160" spans="1:65" ht="16.5" customHeight="1">
      <c r="A160" s="15"/>
      <c r="B160" s="16"/>
      <c r="C160" s="132">
        <v>25</v>
      </c>
      <c r="D160" s="132" t="s">
        <v>125</v>
      </c>
      <c r="E160" s="133" t="s">
        <v>235</v>
      </c>
      <c r="F160" s="134" t="s">
        <v>236</v>
      </c>
      <c r="G160" s="135" t="s">
        <v>150</v>
      </c>
      <c r="H160" s="136">
        <v>19.38</v>
      </c>
      <c r="I160" s="137"/>
      <c r="J160" s="137">
        <f t="shared" ref="J160:J161" si="55">ROUND(I160*H160,2)</f>
        <v>0</v>
      </c>
      <c r="K160" s="138"/>
      <c r="L160" s="16"/>
      <c r="M160" s="139" t="s">
        <v>1</v>
      </c>
      <c r="N160" s="140" t="s">
        <v>32</v>
      </c>
      <c r="O160" s="141">
        <v>0.99912000000000001</v>
      </c>
      <c r="P160" s="141">
        <f t="shared" ref="P160:P161" si="56">O160*H160</f>
        <v>19.3629456</v>
      </c>
      <c r="Q160" s="141">
        <v>6.0000000000000002E-5</v>
      </c>
      <c r="R160" s="141">
        <f t="shared" ref="R160:R161" si="57">Q160*H160</f>
        <v>1.1628000000000001E-3</v>
      </c>
      <c r="S160" s="141">
        <v>0</v>
      </c>
      <c r="T160" s="142">
        <f t="shared" ref="T160:T161" si="58">S160*H160</f>
        <v>0</v>
      </c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43" t="s">
        <v>188</v>
      </c>
      <c r="AS160" s="15"/>
      <c r="AT160" s="143" t="s">
        <v>125</v>
      </c>
      <c r="AU160" s="143" t="s">
        <v>130</v>
      </c>
      <c r="AV160" s="15"/>
      <c r="AW160" s="15"/>
      <c r="AX160" s="15"/>
      <c r="AY160" s="3" t="s">
        <v>123</v>
      </c>
      <c r="AZ160" s="15"/>
      <c r="BA160" s="15"/>
      <c r="BB160" s="15"/>
      <c r="BC160" s="15"/>
      <c r="BD160" s="15"/>
      <c r="BE160" s="144">
        <f t="shared" ref="BE160:BE161" si="59">IF(N160="základná",J160,0)</f>
        <v>0</v>
      </c>
      <c r="BF160" s="144">
        <f t="shared" ref="BF160:BF161" si="60">IF(N160="znížená",J160,0)</f>
        <v>0</v>
      </c>
      <c r="BG160" s="144">
        <f t="shared" ref="BG160:BG161" si="61">IF(N160="zákl. prenesená",J160,0)</f>
        <v>0</v>
      </c>
      <c r="BH160" s="144">
        <f t="shared" ref="BH160:BH161" si="62">IF(N160="zníž. prenesená",J160,0)</f>
        <v>0</v>
      </c>
      <c r="BI160" s="144">
        <f t="shared" ref="BI160:BI161" si="63">IF(N160="nulová",J160,0)</f>
        <v>0</v>
      </c>
      <c r="BJ160" s="3" t="s">
        <v>130</v>
      </c>
      <c r="BK160" s="144">
        <f t="shared" ref="BK160:BK161" si="64">ROUND(I160*H160,2)</f>
        <v>0</v>
      </c>
      <c r="BL160" s="3" t="s">
        <v>188</v>
      </c>
      <c r="BM160" s="143" t="s">
        <v>237</v>
      </c>
    </row>
    <row r="161" spans="1:65" ht="24" customHeight="1">
      <c r="A161" s="15"/>
      <c r="B161" s="16"/>
      <c r="C161" s="132">
        <v>26</v>
      </c>
      <c r="D161" s="132" t="s">
        <v>125</v>
      </c>
      <c r="E161" s="133" t="s">
        <v>238</v>
      </c>
      <c r="F161" s="134" t="s">
        <v>239</v>
      </c>
      <c r="G161" s="135" t="s">
        <v>217</v>
      </c>
      <c r="H161" s="136">
        <v>7.0890000000000004</v>
      </c>
      <c r="I161" s="137"/>
      <c r="J161" s="137">
        <f t="shared" si="55"/>
        <v>0</v>
      </c>
      <c r="K161" s="138"/>
      <c r="L161" s="16"/>
      <c r="M161" s="139" t="s">
        <v>1</v>
      </c>
      <c r="N161" s="140" t="s">
        <v>32</v>
      </c>
      <c r="O161" s="141">
        <v>0</v>
      </c>
      <c r="P161" s="141">
        <f t="shared" si="56"/>
        <v>0</v>
      </c>
      <c r="Q161" s="141">
        <v>0</v>
      </c>
      <c r="R161" s="141">
        <f t="shared" si="57"/>
        <v>0</v>
      </c>
      <c r="S161" s="141">
        <v>0</v>
      </c>
      <c r="T161" s="142">
        <f t="shared" si="58"/>
        <v>0</v>
      </c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43" t="s">
        <v>188</v>
      </c>
      <c r="AS161" s="15"/>
      <c r="AT161" s="143" t="s">
        <v>125</v>
      </c>
      <c r="AU161" s="143" t="s">
        <v>130</v>
      </c>
      <c r="AV161" s="15"/>
      <c r="AW161" s="15"/>
      <c r="AX161" s="15"/>
      <c r="AY161" s="3" t="s">
        <v>123</v>
      </c>
      <c r="AZ161" s="15"/>
      <c r="BA161" s="15"/>
      <c r="BB161" s="15"/>
      <c r="BC161" s="15"/>
      <c r="BD161" s="15"/>
      <c r="BE161" s="144">
        <f t="shared" si="59"/>
        <v>0</v>
      </c>
      <c r="BF161" s="144">
        <f t="shared" si="60"/>
        <v>0</v>
      </c>
      <c r="BG161" s="144">
        <f t="shared" si="61"/>
        <v>0</v>
      </c>
      <c r="BH161" s="144">
        <f t="shared" si="62"/>
        <v>0</v>
      </c>
      <c r="BI161" s="144">
        <f t="shared" si="63"/>
        <v>0</v>
      </c>
      <c r="BJ161" s="3" t="s">
        <v>130</v>
      </c>
      <c r="BK161" s="144">
        <f t="shared" si="64"/>
        <v>0</v>
      </c>
      <c r="BL161" s="3" t="s">
        <v>188</v>
      </c>
      <c r="BM161" s="143" t="s">
        <v>240</v>
      </c>
    </row>
    <row r="162" spans="1:65" ht="22.5" customHeight="1">
      <c r="A162" s="120"/>
      <c r="B162" s="121"/>
      <c r="C162" s="120"/>
      <c r="D162" s="122" t="s">
        <v>65</v>
      </c>
      <c r="E162" s="130" t="s">
        <v>241</v>
      </c>
      <c r="F162" s="130" t="s">
        <v>242</v>
      </c>
      <c r="G162" s="120"/>
      <c r="H162" s="120"/>
      <c r="I162" s="120"/>
      <c r="J162" s="131">
        <f>BK162</f>
        <v>0</v>
      </c>
      <c r="K162" s="120"/>
      <c r="L162" s="121"/>
      <c r="M162" s="125"/>
      <c r="N162" s="120"/>
      <c r="O162" s="120"/>
      <c r="P162" s="126">
        <f>SUM(P163:P164)</f>
        <v>33.501879560000006</v>
      </c>
      <c r="Q162" s="120"/>
      <c r="R162" s="126">
        <f>SUM(R163:R164)</f>
        <v>3.1687520000000004E-2</v>
      </c>
      <c r="S162" s="120"/>
      <c r="T162" s="127">
        <f>SUM(T163:T164)</f>
        <v>0</v>
      </c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2" t="s">
        <v>130</v>
      </c>
      <c r="AS162" s="120"/>
      <c r="AT162" s="128" t="s">
        <v>65</v>
      </c>
      <c r="AU162" s="128" t="s">
        <v>74</v>
      </c>
      <c r="AV162" s="120"/>
      <c r="AW162" s="120"/>
      <c r="AX162" s="120"/>
      <c r="AY162" s="122" t="s">
        <v>123</v>
      </c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9">
        <f>SUM(BK163:BK164)</f>
        <v>0</v>
      </c>
      <c r="BL162" s="120"/>
      <c r="BM162" s="120"/>
    </row>
    <row r="163" spans="1:65" ht="33" customHeight="1">
      <c r="A163" s="15"/>
      <c r="B163" s="16"/>
      <c r="C163" s="132">
        <v>27</v>
      </c>
      <c r="D163" s="132" t="s">
        <v>125</v>
      </c>
      <c r="E163" s="133" t="s">
        <v>243</v>
      </c>
      <c r="F163" s="134" t="s">
        <v>244</v>
      </c>
      <c r="G163" s="135" t="s">
        <v>150</v>
      </c>
      <c r="H163" s="136">
        <v>91.158000000000001</v>
      </c>
      <c r="I163" s="137"/>
      <c r="J163" s="137">
        <f t="shared" ref="J163:J164" si="65">ROUND(I163*H163,2)</f>
        <v>0</v>
      </c>
      <c r="K163" s="138"/>
      <c r="L163" s="16"/>
      <c r="M163" s="139" t="s">
        <v>1</v>
      </c>
      <c r="N163" s="140" t="s">
        <v>32</v>
      </c>
      <c r="O163" s="141">
        <v>0.11758</v>
      </c>
      <c r="P163" s="141">
        <f t="shared" ref="P163:P164" si="66">O163*H163</f>
        <v>10.718357640000001</v>
      </c>
      <c r="Q163" s="141">
        <v>3.2000000000000003E-4</v>
      </c>
      <c r="R163" s="141">
        <f t="shared" ref="R163:R164" si="67">Q163*H163</f>
        <v>2.9170560000000002E-2</v>
      </c>
      <c r="S163" s="141">
        <v>0</v>
      </c>
      <c r="T163" s="142">
        <f t="shared" ref="T163:T164" si="68">S163*H163</f>
        <v>0</v>
      </c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43" t="s">
        <v>188</v>
      </c>
      <c r="AS163" s="15"/>
      <c r="AT163" s="143" t="s">
        <v>125</v>
      </c>
      <c r="AU163" s="143" t="s">
        <v>130</v>
      </c>
      <c r="AV163" s="15"/>
      <c r="AW163" s="15"/>
      <c r="AX163" s="15"/>
      <c r="AY163" s="3" t="s">
        <v>123</v>
      </c>
      <c r="AZ163" s="15"/>
      <c r="BA163" s="15"/>
      <c r="BB163" s="15"/>
      <c r="BC163" s="15"/>
      <c r="BD163" s="15"/>
      <c r="BE163" s="144">
        <f t="shared" ref="BE163:BE164" si="69">IF(N163="základná",J163,0)</f>
        <v>0</v>
      </c>
      <c r="BF163" s="144">
        <f t="shared" ref="BF163:BF164" si="70">IF(N163="znížená",J163,0)</f>
        <v>0</v>
      </c>
      <c r="BG163" s="144">
        <f t="shared" ref="BG163:BG164" si="71">IF(N163="zákl. prenesená",J163,0)</f>
        <v>0</v>
      </c>
      <c r="BH163" s="144">
        <f t="shared" ref="BH163:BH164" si="72">IF(N163="zníž. prenesená",J163,0)</f>
        <v>0</v>
      </c>
      <c r="BI163" s="144">
        <f t="shared" ref="BI163:BI164" si="73">IF(N163="nulová",J163,0)</f>
        <v>0</v>
      </c>
      <c r="BJ163" s="3" t="s">
        <v>130</v>
      </c>
      <c r="BK163" s="144">
        <f t="shared" ref="BK163:BK164" si="74">ROUND(I163*H163,2)</f>
        <v>0</v>
      </c>
      <c r="BL163" s="3" t="s">
        <v>188</v>
      </c>
      <c r="BM163" s="143" t="s">
        <v>245</v>
      </c>
    </row>
    <row r="164" spans="1:65" ht="37.5" customHeight="1">
      <c r="A164" s="15"/>
      <c r="B164" s="16"/>
      <c r="C164" s="132">
        <v>28</v>
      </c>
      <c r="D164" s="132" t="s">
        <v>125</v>
      </c>
      <c r="E164" s="133" t="s">
        <v>246</v>
      </c>
      <c r="F164" s="134" t="s">
        <v>247</v>
      </c>
      <c r="G164" s="135" t="s">
        <v>150</v>
      </c>
      <c r="H164" s="136">
        <v>125.848</v>
      </c>
      <c r="I164" s="137"/>
      <c r="J164" s="137">
        <f t="shared" si="65"/>
        <v>0</v>
      </c>
      <c r="K164" s="138"/>
      <c r="L164" s="16"/>
      <c r="M164" s="155" t="s">
        <v>1</v>
      </c>
      <c r="N164" s="156" t="s">
        <v>32</v>
      </c>
      <c r="O164" s="157">
        <v>0.18104000000000001</v>
      </c>
      <c r="P164" s="157">
        <f t="shared" si="66"/>
        <v>22.783521920000002</v>
      </c>
      <c r="Q164" s="157">
        <v>2.0000000000000002E-5</v>
      </c>
      <c r="R164" s="157">
        <f t="shared" si="67"/>
        <v>2.5169600000000004E-3</v>
      </c>
      <c r="S164" s="157">
        <v>0</v>
      </c>
      <c r="T164" s="158">
        <f t="shared" si="68"/>
        <v>0</v>
      </c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43" t="s">
        <v>188</v>
      </c>
      <c r="AS164" s="15"/>
      <c r="AT164" s="143" t="s">
        <v>125</v>
      </c>
      <c r="AU164" s="143" t="s">
        <v>130</v>
      </c>
      <c r="AV164" s="15"/>
      <c r="AW164" s="15"/>
      <c r="AX164" s="15"/>
      <c r="AY164" s="3" t="s">
        <v>123</v>
      </c>
      <c r="AZ164" s="15"/>
      <c r="BA164" s="15"/>
      <c r="BB164" s="15"/>
      <c r="BC164" s="15"/>
      <c r="BD164" s="15"/>
      <c r="BE164" s="144">
        <f t="shared" si="69"/>
        <v>0</v>
      </c>
      <c r="BF164" s="144">
        <f t="shared" si="70"/>
        <v>0</v>
      </c>
      <c r="BG164" s="144">
        <f t="shared" si="71"/>
        <v>0</v>
      </c>
      <c r="BH164" s="144">
        <f t="shared" si="72"/>
        <v>0</v>
      </c>
      <c r="BI164" s="144">
        <f t="shared" si="73"/>
        <v>0</v>
      </c>
      <c r="BJ164" s="3" t="s">
        <v>130</v>
      </c>
      <c r="BK164" s="144">
        <f t="shared" si="74"/>
        <v>0</v>
      </c>
      <c r="BL164" s="3" t="s">
        <v>188</v>
      </c>
      <c r="BM164" s="143" t="s">
        <v>248</v>
      </c>
    </row>
    <row r="165" spans="1:65" ht="6.75" customHeight="1">
      <c r="A165" s="15"/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16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</sheetData>
  <autoFilter ref="C125:K164" xr:uid="{00000000-0009-0000-0000-000001000000}"/>
  <mergeCells count="9">
    <mergeCell ref="E87:H87"/>
    <mergeCell ref="E85:H85"/>
    <mergeCell ref="E116:H116"/>
    <mergeCell ref="E118:H118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scale="51" fitToHeight="0" orientation="portrait" r:id="rId1"/>
  <headerFooter>
    <oddFooter>&amp;CStrana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36"/>
  <sheetViews>
    <sheetView showGridLines="0" workbookViewId="0">
      <selection activeCell="J12" sqref="J12"/>
    </sheetView>
  </sheetViews>
  <sheetFormatPr defaultColWidth="20.140625" defaultRowHeight="15" customHeight="1"/>
  <cols>
    <col min="1" max="1" width="11.5703125" customWidth="1"/>
    <col min="2" max="2" width="1.5703125" customWidth="1"/>
    <col min="3" max="3" width="5.85546875" customWidth="1"/>
    <col min="4" max="4" width="6" customWidth="1"/>
    <col min="5" max="5" width="24" customWidth="1"/>
    <col min="6" max="6" width="71.140625" customWidth="1"/>
    <col min="7" max="7" width="10.42578125" customWidth="1"/>
    <col min="8" max="8" width="19.5703125" customWidth="1"/>
    <col min="9" max="9" width="22.140625" customWidth="1"/>
    <col min="10" max="10" width="31.140625" customWidth="1"/>
    <col min="11" max="11" width="31.140625" hidden="1" customWidth="1"/>
    <col min="12" max="12" width="13" customWidth="1"/>
    <col min="13" max="13" width="15.140625" hidden="1" customWidth="1"/>
    <col min="14" max="14" width="13" hidden="1" customWidth="1"/>
    <col min="15" max="20" width="19.85546875" hidden="1" customWidth="1"/>
    <col min="21" max="21" width="22.85546875" hidden="1" customWidth="1"/>
    <col min="22" max="22" width="17.140625" customWidth="1"/>
    <col min="23" max="23" width="22.85546875" customWidth="1"/>
    <col min="24" max="24" width="17.140625" customWidth="1"/>
    <col min="25" max="25" width="21" customWidth="1"/>
    <col min="26" max="26" width="15.42578125" customWidth="1"/>
    <col min="27" max="27" width="21" customWidth="1"/>
    <col min="28" max="28" width="22.85546875" customWidth="1"/>
    <col min="29" max="29" width="15.42578125" customWidth="1"/>
    <col min="30" max="30" width="21" customWidth="1"/>
    <col min="31" max="31" width="22.85546875" customWidth="1"/>
    <col min="32" max="43" width="12.140625" customWidth="1"/>
    <col min="44" max="65" width="13" hidden="1" customWidth="1"/>
  </cols>
  <sheetData>
    <row r="1" spans="1:65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8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78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66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91</v>
      </c>
      <c r="E4" s="2"/>
      <c r="F4" s="2"/>
      <c r="G4" s="2"/>
      <c r="H4" s="2"/>
      <c r="I4" s="2"/>
      <c r="J4" s="2"/>
      <c r="K4" s="2"/>
      <c r="L4" s="6"/>
      <c r="M4" s="79" t="s"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3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2" t="s">
        <v>12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193" t="str">
        <f>'Rekapitulácia stavby'!K6</f>
        <v>Modernizácia exteriéru školy</v>
      </c>
      <c r="F7" s="163"/>
      <c r="G7" s="163"/>
      <c r="H7" s="163"/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15"/>
      <c r="B8" s="16"/>
      <c r="C8" s="15"/>
      <c r="D8" s="12" t="s">
        <v>92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6.5" customHeight="1">
      <c r="A9" s="15"/>
      <c r="B9" s="16"/>
      <c r="C9" s="15"/>
      <c r="D9" s="15"/>
      <c r="E9" s="174" t="s">
        <v>249</v>
      </c>
      <c r="F9" s="163"/>
      <c r="G9" s="163"/>
      <c r="H9" s="163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1.2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" customHeight="1">
      <c r="A11" s="15"/>
      <c r="B11" s="16"/>
      <c r="C11" s="15"/>
      <c r="D11" s="12" t="s">
        <v>13</v>
      </c>
      <c r="E11" s="15"/>
      <c r="F11" s="10" t="s">
        <v>1</v>
      </c>
      <c r="G11" s="15"/>
      <c r="H11" s="15"/>
      <c r="I11" s="12" t="s">
        <v>14</v>
      </c>
      <c r="J11" s="10" t="s">
        <v>1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" customHeight="1">
      <c r="A12" s="15"/>
      <c r="B12" s="16"/>
      <c r="C12" s="15"/>
      <c r="D12" s="12" t="s">
        <v>15</v>
      </c>
      <c r="E12" s="15"/>
      <c r="F12" s="10" t="s">
        <v>16</v>
      </c>
      <c r="G12" s="15"/>
      <c r="H12" s="15"/>
      <c r="I12" s="12" t="s">
        <v>17</v>
      </c>
      <c r="J12" s="42"/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0.5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" customHeight="1">
      <c r="A14" s="15"/>
      <c r="B14" s="16"/>
      <c r="C14" s="15"/>
      <c r="D14" s="12" t="s">
        <v>18</v>
      </c>
      <c r="E14" s="15"/>
      <c r="F14" s="15"/>
      <c r="G14" s="15"/>
      <c r="H14" s="15"/>
      <c r="I14" s="12" t="s">
        <v>19</v>
      </c>
      <c r="J14" s="10" t="str">
        <f>IF('Rekapitulácia stavby'!AN10="","",'Rekapitulácia stavby'!AN10)</f>
        <v/>
      </c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8" customHeight="1">
      <c r="A15" s="15"/>
      <c r="B15" s="16"/>
      <c r="C15" s="15"/>
      <c r="D15" s="15"/>
      <c r="E15" s="10" t="str">
        <f>IF('Rekapitulácia stavby'!E11="","",'Rekapitulácia stavby'!E11)</f>
        <v xml:space="preserve"> </v>
      </c>
      <c r="F15" s="15"/>
      <c r="G15" s="15"/>
      <c r="H15" s="15"/>
      <c r="I15" s="12" t="s">
        <v>20</v>
      </c>
      <c r="J15" s="10" t="str">
        <f>IF('Rekapitulácia stavby'!AN11="","",'Rekapitulácia stavby'!AN11)</f>
        <v/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6.75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" customHeight="1">
      <c r="A17" s="15"/>
      <c r="B17" s="16"/>
      <c r="C17" s="15"/>
      <c r="D17" s="12" t="s">
        <v>21</v>
      </c>
      <c r="E17" s="15"/>
      <c r="F17" s="15"/>
      <c r="G17" s="15"/>
      <c r="H17" s="15"/>
      <c r="I17" s="12" t="s">
        <v>19</v>
      </c>
      <c r="J17" s="10" t="str">
        <f>'Rekapitulácia stavby'!AN13</f>
        <v/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8" customHeight="1">
      <c r="A18" s="15"/>
      <c r="B18" s="16"/>
      <c r="C18" s="15"/>
      <c r="D18" s="15"/>
      <c r="E18" s="175" t="str">
        <f>'Rekapitulácia stavby'!E14</f>
        <v xml:space="preserve"> </v>
      </c>
      <c r="F18" s="163"/>
      <c r="G18" s="163"/>
      <c r="H18" s="163"/>
      <c r="I18" s="12" t="s">
        <v>20</v>
      </c>
      <c r="J18" s="10" t="str">
        <f>'Rekapitulácia stavby'!AN14</f>
        <v/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6.75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" customHeight="1">
      <c r="A20" s="15"/>
      <c r="B20" s="16"/>
      <c r="C20" s="15"/>
      <c r="D20" s="12" t="s">
        <v>22</v>
      </c>
      <c r="E20" s="15"/>
      <c r="F20" s="15"/>
      <c r="G20" s="15"/>
      <c r="H20" s="15"/>
      <c r="I20" s="12" t="s">
        <v>19</v>
      </c>
      <c r="J20" s="10" t="str">
        <f>IF('Rekapitulácia stavby'!AN16="","",'Rekapitulácia stavby'!AN16)</f>
        <v/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8" customHeight="1">
      <c r="A21" s="15"/>
      <c r="B21" s="16"/>
      <c r="C21" s="15"/>
      <c r="D21" s="15"/>
      <c r="E21" s="10" t="str">
        <f>IF('Rekapitulácia stavby'!E17="","",'Rekapitulácia stavby'!E17)</f>
        <v xml:space="preserve"> </v>
      </c>
      <c r="F21" s="15"/>
      <c r="G21" s="15"/>
      <c r="H21" s="15"/>
      <c r="I21" s="12" t="s">
        <v>20</v>
      </c>
      <c r="J21" s="10" t="str">
        <f>IF('Rekapitulácia stavby'!AN17="","",'Rekapitulácia stavby'!AN17)</f>
        <v/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6.75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" customHeight="1">
      <c r="A23" s="15"/>
      <c r="B23" s="16"/>
      <c r="C23" s="15"/>
      <c r="D23" s="12" t="s">
        <v>23</v>
      </c>
      <c r="E23" s="15"/>
      <c r="F23" s="15"/>
      <c r="G23" s="15"/>
      <c r="H23" s="15"/>
      <c r="I23" s="12" t="s">
        <v>19</v>
      </c>
      <c r="J23" s="10" t="str">
        <f>IF('Rekapitulácia stavby'!AN19="","",'Rekapitulácia stavby'!AN19)</f>
        <v/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8" customHeight="1">
      <c r="A24" s="15"/>
      <c r="B24" s="16"/>
      <c r="C24" s="15"/>
      <c r="D24" s="15"/>
      <c r="E24" s="10" t="str">
        <f>IF('Rekapitulácia stavby'!E20="","",'Rekapitulácia stavby'!E20)</f>
        <v xml:space="preserve"> </v>
      </c>
      <c r="F24" s="15"/>
      <c r="G24" s="15"/>
      <c r="H24" s="15"/>
      <c r="I24" s="12" t="s">
        <v>20</v>
      </c>
      <c r="J24" s="10" t="str">
        <f>IF('Rekapitulácia stavby'!AN20="","",'Rekapitulácia stavby'!AN20)</f>
        <v/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6.75" customHeigh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" customHeight="1">
      <c r="A26" s="15"/>
      <c r="B26" s="16"/>
      <c r="C26" s="15"/>
      <c r="D26" s="12" t="s">
        <v>25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6.5" customHeight="1">
      <c r="A27" s="80"/>
      <c r="B27" s="81"/>
      <c r="C27" s="80"/>
      <c r="D27" s="80"/>
      <c r="E27" s="182" t="s">
        <v>1</v>
      </c>
      <c r="F27" s="163"/>
      <c r="G27" s="163"/>
      <c r="H27" s="163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ht="6.7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6.75" customHeight="1">
      <c r="A29" s="15"/>
      <c r="B29" s="16"/>
      <c r="C29" s="15"/>
      <c r="D29" s="43"/>
      <c r="E29" s="43"/>
      <c r="F29" s="43"/>
      <c r="G29" s="43"/>
      <c r="H29" s="43"/>
      <c r="I29" s="43"/>
      <c r="J29" s="43"/>
      <c r="K29" s="43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24.75" customHeight="1">
      <c r="A30" s="15"/>
      <c r="B30" s="16"/>
      <c r="C30" s="15"/>
      <c r="D30" s="82" t="s">
        <v>26</v>
      </c>
      <c r="E30" s="15"/>
      <c r="F30" s="15"/>
      <c r="G30" s="15"/>
      <c r="H30" s="15"/>
      <c r="I30" s="15"/>
      <c r="J30" s="56">
        <f>ROUND(J118, 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6.75" customHeight="1">
      <c r="A31" s="15"/>
      <c r="B31" s="16"/>
      <c r="C31" s="15"/>
      <c r="D31" s="43"/>
      <c r="E31" s="43"/>
      <c r="F31" s="43"/>
      <c r="G31" s="43"/>
      <c r="H31" s="43"/>
      <c r="I31" s="43"/>
      <c r="J31" s="43"/>
      <c r="K31" s="43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4.25" customHeight="1">
      <c r="A32" s="15"/>
      <c r="B32" s="16"/>
      <c r="C32" s="15"/>
      <c r="D32" s="15"/>
      <c r="E32" s="15"/>
      <c r="F32" s="19" t="s">
        <v>28</v>
      </c>
      <c r="G32" s="15"/>
      <c r="H32" s="15"/>
      <c r="I32" s="19" t="s">
        <v>27</v>
      </c>
      <c r="J32" s="19" t="s">
        <v>29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4.25" customHeight="1">
      <c r="A33" s="15"/>
      <c r="B33" s="16"/>
      <c r="C33" s="15"/>
      <c r="D33" s="83" t="s">
        <v>30</v>
      </c>
      <c r="E33" s="22" t="s">
        <v>31</v>
      </c>
      <c r="F33" s="84">
        <f>ROUND((SUM(BE118:BE121)),  2)</f>
        <v>0</v>
      </c>
      <c r="G33" s="85"/>
      <c r="H33" s="85"/>
      <c r="I33" s="86">
        <v>0.2</v>
      </c>
      <c r="J33" s="84">
        <f>ROUND(((SUM(BE118:BE121))*I33),  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4.25" customHeight="1">
      <c r="A34" s="15"/>
      <c r="B34" s="16"/>
      <c r="C34" s="15"/>
      <c r="D34" s="15"/>
      <c r="E34" s="22" t="s">
        <v>32</v>
      </c>
      <c r="F34" s="84">
        <f>ROUND((SUM(BF118:BF121)),  2)</f>
        <v>0</v>
      </c>
      <c r="G34" s="85"/>
      <c r="H34" s="85"/>
      <c r="I34" s="86">
        <v>0.2</v>
      </c>
      <c r="J34" s="84">
        <f>ROUND(((SUM(BF118:BF121))*I34),  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4.25" hidden="1" customHeight="1">
      <c r="A35" s="15"/>
      <c r="B35" s="16"/>
      <c r="C35" s="15"/>
      <c r="D35" s="15"/>
      <c r="E35" s="12" t="s">
        <v>33</v>
      </c>
      <c r="F35" s="87">
        <f>ROUND((SUM(BG118:BG121)),  2)</f>
        <v>0</v>
      </c>
      <c r="G35" s="15"/>
      <c r="H35" s="15"/>
      <c r="I35" s="88">
        <v>0.2</v>
      </c>
      <c r="J35" s="87">
        <f t="shared" ref="J35:J37" si="0"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4.25" hidden="1" customHeight="1">
      <c r="A36" s="15"/>
      <c r="B36" s="16"/>
      <c r="C36" s="15"/>
      <c r="D36" s="15"/>
      <c r="E36" s="12" t="s">
        <v>34</v>
      </c>
      <c r="F36" s="87">
        <f>ROUND((SUM(BH118:BH121)),  2)</f>
        <v>0</v>
      </c>
      <c r="G36" s="15"/>
      <c r="H36" s="15"/>
      <c r="I36" s="88">
        <v>0.2</v>
      </c>
      <c r="J36" s="87">
        <f t="shared" si="0"/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4.25" hidden="1" customHeight="1">
      <c r="A37" s="15"/>
      <c r="B37" s="16"/>
      <c r="C37" s="15"/>
      <c r="D37" s="15"/>
      <c r="E37" s="22" t="s">
        <v>35</v>
      </c>
      <c r="F37" s="84">
        <f>ROUND((SUM(BI118:BI121)),  2)</f>
        <v>0</v>
      </c>
      <c r="G37" s="85"/>
      <c r="H37" s="85"/>
      <c r="I37" s="86">
        <v>0</v>
      </c>
      <c r="J37" s="84">
        <f t="shared" si="0"/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6.75" customHeight="1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24.75" customHeight="1">
      <c r="A39" s="15"/>
      <c r="B39" s="16"/>
      <c r="C39" s="89"/>
      <c r="D39" s="90" t="s">
        <v>36</v>
      </c>
      <c r="E39" s="46"/>
      <c r="F39" s="46"/>
      <c r="G39" s="91" t="s">
        <v>37</v>
      </c>
      <c r="H39" s="92" t="s">
        <v>38</v>
      </c>
      <c r="I39" s="46"/>
      <c r="J39" s="93">
        <f>SUM(J30:J37)</f>
        <v>0</v>
      </c>
      <c r="K39" s="94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4.25" customHeight="1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4.2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4.2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4.2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4.2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4.2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4.2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4.2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4.2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4.25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4.25" customHeight="1">
      <c r="A50" s="15"/>
      <c r="B50" s="16"/>
      <c r="C50" s="15"/>
      <c r="D50" s="29" t="s">
        <v>39</v>
      </c>
      <c r="E50" s="30"/>
      <c r="F50" s="30"/>
      <c r="G50" s="29" t="s">
        <v>40</v>
      </c>
      <c r="H50" s="30"/>
      <c r="I50" s="30"/>
      <c r="J50" s="30"/>
      <c r="K50" s="30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1.2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1.2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1.2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1.2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1.2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1.2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1.2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1.2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1.2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1.25" customHeight="1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1.25" customHeight="1">
      <c r="A61" s="15"/>
      <c r="B61" s="16"/>
      <c r="C61" s="15"/>
      <c r="D61" s="31" t="s">
        <v>41</v>
      </c>
      <c r="E61" s="18"/>
      <c r="F61" s="95" t="s">
        <v>42</v>
      </c>
      <c r="G61" s="31" t="s">
        <v>41</v>
      </c>
      <c r="H61" s="18"/>
      <c r="I61" s="18"/>
      <c r="J61" s="96" t="s">
        <v>42</v>
      </c>
      <c r="K61" s="18"/>
      <c r="L61" s="1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1.2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1.2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1.25" customHeight="1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1.25" customHeight="1">
      <c r="A65" s="15"/>
      <c r="B65" s="16"/>
      <c r="C65" s="15"/>
      <c r="D65" s="29" t="s">
        <v>43</v>
      </c>
      <c r="E65" s="30"/>
      <c r="F65" s="30"/>
      <c r="G65" s="29" t="s">
        <v>44</v>
      </c>
      <c r="H65" s="30"/>
      <c r="I65" s="30"/>
      <c r="J65" s="30"/>
      <c r="K65" s="30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1.2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1.2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1.2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1.2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1.2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1.2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1.2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1.2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1.2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1.25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1.25" customHeight="1">
      <c r="A76" s="15"/>
      <c r="B76" s="16"/>
      <c r="C76" s="15"/>
      <c r="D76" s="31" t="s">
        <v>41</v>
      </c>
      <c r="E76" s="18"/>
      <c r="F76" s="95" t="s">
        <v>42</v>
      </c>
      <c r="G76" s="31" t="s">
        <v>41</v>
      </c>
      <c r="H76" s="18"/>
      <c r="I76" s="18"/>
      <c r="J76" s="96" t="s">
        <v>42</v>
      </c>
      <c r="K76" s="18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4.25" customHeight="1">
      <c r="A77" s="15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6.75" customHeight="1">
      <c r="A81" s="1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24.75" customHeight="1">
      <c r="A82" s="15"/>
      <c r="B82" s="16"/>
      <c r="C82" s="7" t="s">
        <v>94</v>
      </c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2" customHeight="1">
      <c r="A84" s="15"/>
      <c r="B84" s="16"/>
      <c r="C84" s="12" t="s">
        <v>12</v>
      </c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6.5" customHeight="1">
      <c r="A85" s="15"/>
      <c r="B85" s="16"/>
      <c r="C85" s="15"/>
      <c r="D85" s="15"/>
      <c r="E85" s="193" t="str">
        <f>E7</f>
        <v>Modernizácia exteriéru školy</v>
      </c>
      <c r="F85" s="163"/>
      <c r="G85" s="163"/>
      <c r="H85" s="163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2" customHeight="1">
      <c r="A86" s="15"/>
      <c r="B86" s="16"/>
      <c r="C86" s="12" t="s">
        <v>92</v>
      </c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6.5" customHeight="1">
      <c r="A87" s="15"/>
      <c r="B87" s="16"/>
      <c r="C87" s="15"/>
      <c r="D87" s="15"/>
      <c r="E87" s="174" t="str">
        <f>E9</f>
        <v>b - Trávnaté plochy a zeleň</v>
      </c>
      <c r="F87" s="163"/>
      <c r="G87" s="163"/>
      <c r="H87" s="163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2" customHeight="1">
      <c r="A89" s="15"/>
      <c r="B89" s="16"/>
      <c r="C89" s="12" t="s">
        <v>15</v>
      </c>
      <c r="D89" s="15"/>
      <c r="E89" s="15"/>
      <c r="F89" s="10" t="str">
        <f>F12</f>
        <v xml:space="preserve"> </v>
      </c>
      <c r="G89" s="15"/>
      <c r="H89" s="15"/>
      <c r="I89" s="12" t="s">
        <v>17</v>
      </c>
      <c r="J89" s="42" t="str">
        <f>IF(J12="","",J12)</f>
        <v/>
      </c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6.75" customHeigh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5" customHeight="1">
      <c r="A91" s="15"/>
      <c r="B91" s="16"/>
      <c r="C91" s="12" t="s">
        <v>18</v>
      </c>
      <c r="D91" s="15"/>
      <c r="E91" s="15"/>
      <c r="F91" s="10" t="str">
        <f>E15</f>
        <v xml:space="preserve"> </v>
      </c>
      <c r="G91" s="15"/>
      <c r="H91" s="15"/>
      <c r="I91" s="12" t="s">
        <v>22</v>
      </c>
      <c r="J91" s="13" t="str">
        <f>E21</f>
        <v xml:space="preserve"> </v>
      </c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5" customHeight="1">
      <c r="A92" s="15"/>
      <c r="B92" s="16"/>
      <c r="C92" s="12" t="s">
        <v>21</v>
      </c>
      <c r="D92" s="15"/>
      <c r="E92" s="15"/>
      <c r="F92" s="10" t="str">
        <f>IF(E18="","",E18)</f>
        <v xml:space="preserve"> </v>
      </c>
      <c r="G92" s="15"/>
      <c r="H92" s="15"/>
      <c r="I92" s="12" t="s">
        <v>23</v>
      </c>
      <c r="J92" s="13" t="str">
        <f>E24</f>
        <v xml:space="preserve"> </v>
      </c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9.7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29.25" customHeight="1">
      <c r="A94" s="15"/>
      <c r="B94" s="16"/>
      <c r="C94" s="97" t="s">
        <v>95</v>
      </c>
      <c r="D94" s="89"/>
      <c r="E94" s="89"/>
      <c r="F94" s="89"/>
      <c r="G94" s="89"/>
      <c r="H94" s="89"/>
      <c r="I94" s="89"/>
      <c r="J94" s="98" t="s">
        <v>96</v>
      </c>
      <c r="K94" s="89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9.75" customHeigh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22.5" customHeight="1">
      <c r="A96" s="15"/>
      <c r="B96" s="16"/>
      <c r="C96" s="99" t="s">
        <v>97</v>
      </c>
      <c r="D96" s="15"/>
      <c r="E96" s="15"/>
      <c r="F96" s="15"/>
      <c r="G96" s="15"/>
      <c r="H96" s="15"/>
      <c r="I96" s="15"/>
      <c r="J96" s="56">
        <f t="shared" ref="J96:J98" si="1">J118</f>
        <v>0</v>
      </c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3" t="s">
        <v>98</v>
      </c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24.75" customHeight="1">
      <c r="A97" s="100"/>
      <c r="B97" s="101"/>
      <c r="C97" s="100"/>
      <c r="D97" s="102" t="s">
        <v>99</v>
      </c>
      <c r="E97" s="103"/>
      <c r="F97" s="103"/>
      <c r="G97" s="103"/>
      <c r="H97" s="103"/>
      <c r="I97" s="103"/>
      <c r="J97" s="104">
        <f t="shared" si="1"/>
        <v>0</v>
      </c>
      <c r="K97" s="100"/>
      <c r="L97" s="101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</row>
    <row r="98" spans="1:65" ht="19.5" customHeight="1">
      <c r="A98" s="105"/>
      <c r="B98" s="106"/>
      <c r="C98" s="105"/>
      <c r="D98" s="107" t="s">
        <v>100</v>
      </c>
      <c r="E98" s="108"/>
      <c r="F98" s="108"/>
      <c r="G98" s="108"/>
      <c r="H98" s="108"/>
      <c r="I98" s="108"/>
      <c r="J98" s="109">
        <f t="shared" si="1"/>
        <v>0</v>
      </c>
      <c r="K98" s="105"/>
      <c r="L98" s="106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1:65" ht="21.75" customHeight="1">
      <c r="A99" s="15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6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 spans="1:65" ht="6.75" customHeight="1">
      <c r="A100" s="15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16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 spans="1:65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6.75" customHeight="1">
      <c r="A104" s="15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16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65" ht="24.75" customHeight="1">
      <c r="A105" s="15"/>
      <c r="B105" s="16"/>
      <c r="C105" s="7" t="s">
        <v>109</v>
      </c>
      <c r="D105" s="15"/>
      <c r="E105" s="15"/>
      <c r="F105" s="15"/>
      <c r="G105" s="15"/>
      <c r="H105" s="15"/>
      <c r="I105" s="15"/>
      <c r="J105" s="15"/>
      <c r="K105" s="15"/>
      <c r="L105" s="16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 spans="1:65" ht="6.75" customHeight="1">
      <c r="A106" s="15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6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ht="12" customHeight="1">
      <c r="A107" s="15"/>
      <c r="B107" s="16"/>
      <c r="C107" s="12" t="s">
        <v>12</v>
      </c>
      <c r="D107" s="15"/>
      <c r="E107" s="15"/>
      <c r="F107" s="15"/>
      <c r="G107" s="15"/>
      <c r="H107" s="15"/>
      <c r="I107" s="15"/>
      <c r="J107" s="15"/>
      <c r="K107" s="15"/>
      <c r="L107" s="1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16.5" customHeight="1">
      <c r="A108" s="15"/>
      <c r="B108" s="16"/>
      <c r="C108" s="15"/>
      <c r="D108" s="15"/>
      <c r="E108" s="193" t="str">
        <f>E7</f>
        <v>Modernizácia exteriéru školy</v>
      </c>
      <c r="F108" s="163"/>
      <c r="G108" s="163"/>
      <c r="H108" s="163"/>
      <c r="I108" s="15"/>
      <c r="J108" s="15"/>
      <c r="K108" s="15"/>
      <c r="L108" s="1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12" customHeight="1">
      <c r="A109" s="15"/>
      <c r="B109" s="16"/>
      <c r="C109" s="12" t="s">
        <v>92</v>
      </c>
      <c r="D109" s="15"/>
      <c r="E109" s="15"/>
      <c r="F109" s="15"/>
      <c r="G109" s="15"/>
      <c r="H109" s="15"/>
      <c r="I109" s="15"/>
      <c r="J109" s="15"/>
      <c r="K109" s="15"/>
      <c r="L109" s="1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6.5" customHeight="1">
      <c r="A110" s="15"/>
      <c r="B110" s="16"/>
      <c r="C110" s="15"/>
      <c r="D110" s="15"/>
      <c r="E110" s="174" t="str">
        <f>E9</f>
        <v>b - Trávnaté plochy a zeleň</v>
      </c>
      <c r="F110" s="163"/>
      <c r="G110" s="163"/>
      <c r="H110" s="163"/>
      <c r="I110" s="15"/>
      <c r="J110" s="15"/>
      <c r="K110" s="15"/>
      <c r="L110" s="1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6.75" customHeight="1">
      <c r="A111" s="15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2" customHeight="1">
      <c r="A112" s="15"/>
      <c r="B112" s="16"/>
      <c r="C112" s="12" t="s">
        <v>15</v>
      </c>
      <c r="D112" s="15"/>
      <c r="E112" s="15"/>
      <c r="F112" s="10" t="str">
        <f>F12</f>
        <v xml:space="preserve"> </v>
      </c>
      <c r="G112" s="15"/>
      <c r="H112" s="15"/>
      <c r="I112" s="12" t="s">
        <v>17</v>
      </c>
      <c r="J112" s="42" t="str">
        <f>IF(J12="","",J12)</f>
        <v/>
      </c>
      <c r="K112" s="15"/>
      <c r="L112" s="1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6.75" customHeigh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15" customHeight="1">
      <c r="A114" s="15"/>
      <c r="B114" s="16"/>
      <c r="C114" s="12" t="s">
        <v>18</v>
      </c>
      <c r="D114" s="15"/>
      <c r="E114" s="15"/>
      <c r="F114" s="10" t="str">
        <f>E15</f>
        <v xml:space="preserve"> </v>
      </c>
      <c r="G114" s="15"/>
      <c r="H114" s="15"/>
      <c r="I114" s="12" t="s">
        <v>22</v>
      </c>
      <c r="J114" s="13" t="str">
        <f>E21</f>
        <v xml:space="preserve"> </v>
      </c>
      <c r="K114" s="15"/>
      <c r="L114" s="1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5" customHeight="1">
      <c r="A115" s="15"/>
      <c r="B115" s="16"/>
      <c r="C115" s="12" t="s">
        <v>21</v>
      </c>
      <c r="D115" s="15"/>
      <c r="E115" s="15"/>
      <c r="F115" s="10" t="str">
        <f>IF(E18="","",E18)</f>
        <v xml:space="preserve"> </v>
      </c>
      <c r="G115" s="15"/>
      <c r="H115" s="15"/>
      <c r="I115" s="12" t="s">
        <v>23</v>
      </c>
      <c r="J115" s="13" t="str">
        <f>E24</f>
        <v xml:space="preserve"> </v>
      </c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9.75" customHeight="1">
      <c r="A116" s="15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29.25" customHeight="1">
      <c r="A117" s="110"/>
      <c r="B117" s="111"/>
      <c r="C117" s="112" t="s">
        <v>110</v>
      </c>
      <c r="D117" s="113" t="s">
        <v>51</v>
      </c>
      <c r="E117" s="113" t="s">
        <v>47</v>
      </c>
      <c r="F117" s="113" t="s">
        <v>48</v>
      </c>
      <c r="G117" s="113" t="s">
        <v>111</v>
      </c>
      <c r="H117" s="113" t="s">
        <v>112</v>
      </c>
      <c r="I117" s="113" t="s">
        <v>113</v>
      </c>
      <c r="J117" s="114" t="s">
        <v>96</v>
      </c>
      <c r="K117" s="115" t="s">
        <v>114</v>
      </c>
      <c r="L117" s="111"/>
      <c r="M117" s="48" t="s">
        <v>1</v>
      </c>
      <c r="N117" s="49" t="s">
        <v>30</v>
      </c>
      <c r="O117" s="49" t="s">
        <v>115</v>
      </c>
      <c r="P117" s="49" t="s">
        <v>116</v>
      </c>
      <c r="Q117" s="49" t="s">
        <v>117</v>
      </c>
      <c r="R117" s="49" t="s">
        <v>118</v>
      </c>
      <c r="S117" s="49" t="s">
        <v>119</v>
      </c>
      <c r="T117" s="50" t="s">
        <v>120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</row>
    <row r="118" spans="1:65" ht="22.5" customHeight="1">
      <c r="A118" s="15"/>
      <c r="B118" s="16"/>
      <c r="C118" s="54" t="s">
        <v>97</v>
      </c>
      <c r="D118" s="15"/>
      <c r="E118" s="15"/>
      <c r="F118" s="15"/>
      <c r="G118" s="15"/>
      <c r="H118" s="15"/>
      <c r="I118" s="15"/>
      <c r="J118" s="116">
        <f t="shared" ref="J118:J119" si="2">J119</f>
        <v>0</v>
      </c>
      <c r="K118" s="15"/>
      <c r="L118" s="16"/>
      <c r="M118" s="51"/>
      <c r="N118" s="43"/>
      <c r="O118" s="43"/>
      <c r="P118" s="117">
        <f t="shared" ref="P118:P120" si="3">P119</f>
        <v>4.4999999999999998E-2</v>
      </c>
      <c r="Q118" s="43"/>
      <c r="R118" s="117">
        <f t="shared" ref="R118:R120" si="4">R119</f>
        <v>0</v>
      </c>
      <c r="S118" s="43"/>
      <c r="T118" s="118">
        <f t="shared" ref="T118:T120" si="5">T119</f>
        <v>0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3" t="s">
        <v>65</v>
      </c>
      <c r="AU118" s="3" t="s">
        <v>98</v>
      </c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19">
        <f t="shared" ref="BK118:BK120" si="6">BK119</f>
        <v>0</v>
      </c>
      <c r="BL118" s="15"/>
      <c r="BM118" s="15"/>
    </row>
    <row r="119" spans="1:65" ht="25.5" customHeight="1">
      <c r="A119" s="120"/>
      <c r="B119" s="121"/>
      <c r="C119" s="120"/>
      <c r="D119" s="122" t="s">
        <v>65</v>
      </c>
      <c r="E119" s="123" t="s">
        <v>121</v>
      </c>
      <c r="F119" s="123" t="s">
        <v>122</v>
      </c>
      <c r="G119" s="120"/>
      <c r="H119" s="120"/>
      <c r="I119" s="120"/>
      <c r="J119" s="124">
        <f t="shared" si="2"/>
        <v>0</v>
      </c>
      <c r="K119" s="120"/>
      <c r="L119" s="121"/>
      <c r="M119" s="125"/>
      <c r="N119" s="120"/>
      <c r="O119" s="120"/>
      <c r="P119" s="126">
        <f t="shared" si="3"/>
        <v>4.4999999999999998E-2</v>
      </c>
      <c r="Q119" s="120"/>
      <c r="R119" s="126">
        <f t="shared" si="4"/>
        <v>0</v>
      </c>
      <c r="S119" s="120"/>
      <c r="T119" s="127">
        <f t="shared" si="5"/>
        <v>0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2" t="s">
        <v>74</v>
      </c>
      <c r="AS119" s="120"/>
      <c r="AT119" s="128" t="s">
        <v>65</v>
      </c>
      <c r="AU119" s="128" t="s">
        <v>66</v>
      </c>
      <c r="AV119" s="120"/>
      <c r="AW119" s="120"/>
      <c r="AX119" s="120"/>
      <c r="AY119" s="122" t="s">
        <v>123</v>
      </c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9">
        <f t="shared" si="6"/>
        <v>0</v>
      </c>
      <c r="BL119" s="120"/>
      <c r="BM119" s="120"/>
    </row>
    <row r="120" spans="1:65" ht="22.5" customHeight="1">
      <c r="A120" s="120"/>
      <c r="B120" s="121"/>
      <c r="C120" s="120"/>
      <c r="D120" s="122" t="s">
        <v>65</v>
      </c>
      <c r="E120" s="130" t="s">
        <v>74</v>
      </c>
      <c r="F120" s="130" t="s">
        <v>124</v>
      </c>
      <c r="G120" s="120"/>
      <c r="H120" s="120"/>
      <c r="I120" s="120"/>
      <c r="J120" s="131">
        <f>SUM(J121:K135)</f>
        <v>0</v>
      </c>
      <c r="K120" s="120"/>
      <c r="L120" s="121"/>
      <c r="M120" s="125"/>
      <c r="N120" s="120"/>
      <c r="O120" s="120"/>
      <c r="P120" s="126">
        <f t="shared" si="3"/>
        <v>4.4999999999999998E-2</v>
      </c>
      <c r="Q120" s="120"/>
      <c r="R120" s="126">
        <f t="shared" si="4"/>
        <v>0</v>
      </c>
      <c r="S120" s="120"/>
      <c r="T120" s="127">
        <f t="shared" si="5"/>
        <v>0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2" t="s">
        <v>74</v>
      </c>
      <c r="AS120" s="120"/>
      <c r="AT120" s="128" t="s">
        <v>65</v>
      </c>
      <c r="AU120" s="128" t="s">
        <v>74</v>
      </c>
      <c r="AV120" s="120"/>
      <c r="AW120" s="120"/>
      <c r="AX120" s="120"/>
      <c r="AY120" s="122" t="s">
        <v>123</v>
      </c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9">
        <f t="shared" si="6"/>
        <v>0</v>
      </c>
      <c r="BL120" s="120"/>
      <c r="BM120" s="120"/>
    </row>
    <row r="121" spans="1:65" ht="16.5" customHeight="1">
      <c r="A121" s="15"/>
      <c r="B121" s="16"/>
      <c r="C121" s="132" t="s">
        <v>74</v>
      </c>
      <c r="D121" s="132" t="s">
        <v>125</v>
      </c>
      <c r="E121" s="133" t="s">
        <v>250</v>
      </c>
      <c r="F121" s="134" t="s">
        <v>251</v>
      </c>
      <c r="G121" s="135" t="s">
        <v>252</v>
      </c>
      <c r="H121" s="136">
        <v>1</v>
      </c>
      <c r="I121" s="137"/>
      <c r="J121" s="137">
        <f t="shared" ref="J121:J135" si="7">ROUND(I121*H121,2)</f>
        <v>0</v>
      </c>
      <c r="K121" s="138"/>
      <c r="L121" s="16"/>
      <c r="M121" s="155" t="s">
        <v>1</v>
      </c>
      <c r="N121" s="156" t="s">
        <v>32</v>
      </c>
      <c r="O121" s="157">
        <v>4.4999999999999998E-2</v>
      </c>
      <c r="P121" s="157">
        <f>O121*H121</f>
        <v>4.4999999999999998E-2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43" t="s">
        <v>129</v>
      </c>
      <c r="AS121" s="15"/>
      <c r="AT121" s="143" t="s">
        <v>125</v>
      </c>
      <c r="AU121" s="143" t="s">
        <v>130</v>
      </c>
      <c r="AV121" s="15"/>
      <c r="AW121" s="15"/>
      <c r="AX121" s="15"/>
      <c r="AY121" s="3" t="s">
        <v>123</v>
      </c>
      <c r="AZ121" s="15"/>
      <c r="BA121" s="15"/>
      <c r="BB121" s="15"/>
      <c r="BC121" s="15"/>
      <c r="BD121" s="15"/>
      <c r="BE121" s="144">
        <f>IF(N121="základná",J121,0)</f>
        <v>0</v>
      </c>
      <c r="BF121" s="144">
        <f>IF(N121="znížená",J121,0)</f>
        <v>0</v>
      </c>
      <c r="BG121" s="144">
        <f>IF(N121="zákl. prenesená",J121,0)</f>
        <v>0</v>
      </c>
      <c r="BH121" s="144">
        <f>IF(N121="zníž. prenesená",J121,0)</f>
        <v>0</v>
      </c>
      <c r="BI121" s="144">
        <f>IF(N121="nulová",J121,0)</f>
        <v>0</v>
      </c>
      <c r="BJ121" s="3" t="s">
        <v>130</v>
      </c>
      <c r="BK121" s="144">
        <f>ROUND(I121*H121,2)</f>
        <v>0</v>
      </c>
      <c r="BL121" s="3" t="s">
        <v>129</v>
      </c>
      <c r="BM121" s="143" t="s">
        <v>253</v>
      </c>
    </row>
    <row r="122" spans="1:65" ht="16.5" customHeight="1">
      <c r="A122" s="15"/>
      <c r="B122" s="16"/>
      <c r="C122" s="132">
        <v>2</v>
      </c>
      <c r="D122" s="132" t="s">
        <v>125</v>
      </c>
      <c r="E122" s="133" t="s">
        <v>250</v>
      </c>
      <c r="F122" s="134" t="s">
        <v>254</v>
      </c>
      <c r="G122" s="135" t="s">
        <v>252</v>
      </c>
      <c r="H122" s="136">
        <v>1</v>
      </c>
      <c r="I122" s="137"/>
      <c r="J122" s="137">
        <f t="shared" si="7"/>
        <v>0</v>
      </c>
      <c r="K122" s="138"/>
      <c r="L122" s="16"/>
      <c r="M122" s="155"/>
      <c r="N122" s="156"/>
      <c r="O122" s="157"/>
      <c r="P122" s="157"/>
      <c r="Q122" s="157"/>
      <c r="R122" s="157"/>
      <c r="S122" s="157"/>
      <c r="T122" s="158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43"/>
      <c r="AS122" s="15"/>
      <c r="AT122" s="143"/>
      <c r="AU122" s="143"/>
      <c r="AV122" s="15"/>
      <c r="AW122" s="15"/>
      <c r="AX122" s="15"/>
      <c r="AY122" s="3"/>
      <c r="AZ122" s="15"/>
      <c r="BA122" s="15"/>
      <c r="BB122" s="15"/>
      <c r="BC122" s="15"/>
      <c r="BD122" s="15"/>
      <c r="BE122" s="144"/>
      <c r="BF122" s="144"/>
      <c r="BG122" s="144"/>
      <c r="BH122" s="144"/>
      <c r="BI122" s="144"/>
      <c r="BJ122" s="3"/>
      <c r="BK122" s="144"/>
      <c r="BL122" s="3"/>
      <c r="BM122" s="143"/>
    </row>
    <row r="123" spans="1:65" ht="16.5" customHeight="1">
      <c r="A123" s="15"/>
      <c r="B123" s="16"/>
      <c r="C123" s="132">
        <v>3</v>
      </c>
      <c r="D123" s="132" t="s">
        <v>125</v>
      </c>
      <c r="E123" s="133" t="s">
        <v>250</v>
      </c>
      <c r="F123" s="134" t="s">
        <v>255</v>
      </c>
      <c r="G123" s="135" t="s">
        <v>252</v>
      </c>
      <c r="H123" s="136">
        <v>1</v>
      </c>
      <c r="I123" s="137"/>
      <c r="J123" s="137">
        <f t="shared" si="7"/>
        <v>0</v>
      </c>
      <c r="K123" s="138"/>
      <c r="L123" s="16"/>
      <c r="M123" s="155"/>
      <c r="N123" s="156"/>
      <c r="O123" s="157"/>
      <c r="P123" s="157"/>
      <c r="Q123" s="157"/>
      <c r="R123" s="157"/>
      <c r="S123" s="157"/>
      <c r="T123" s="15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43"/>
      <c r="AS123" s="15"/>
      <c r="AT123" s="143"/>
      <c r="AU123" s="143"/>
      <c r="AV123" s="15"/>
      <c r="AW123" s="15"/>
      <c r="AX123" s="15"/>
      <c r="AY123" s="3"/>
      <c r="AZ123" s="15"/>
      <c r="BA123" s="15"/>
      <c r="BB123" s="15"/>
      <c r="BC123" s="15"/>
      <c r="BD123" s="15"/>
      <c r="BE123" s="144"/>
      <c r="BF123" s="144"/>
      <c r="BG123" s="144"/>
      <c r="BH123" s="144"/>
      <c r="BI123" s="144"/>
      <c r="BJ123" s="3"/>
      <c r="BK123" s="144"/>
      <c r="BL123" s="3"/>
      <c r="BM123" s="143"/>
    </row>
    <row r="124" spans="1:65" ht="16.5" customHeight="1">
      <c r="A124" s="15"/>
      <c r="B124" s="16"/>
      <c r="C124" s="132">
        <v>4</v>
      </c>
      <c r="D124" s="132" t="s">
        <v>125</v>
      </c>
      <c r="E124" s="133" t="s">
        <v>250</v>
      </c>
      <c r="F124" s="134" t="s">
        <v>256</v>
      </c>
      <c r="G124" s="135" t="s">
        <v>252</v>
      </c>
      <c r="H124" s="136">
        <v>1</v>
      </c>
      <c r="I124" s="137"/>
      <c r="J124" s="137">
        <f t="shared" si="7"/>
        <v>0</v>
      </c>
      <c r="K124" s="138"/>
      <c r="L124" s="16"/>
      <c r="M124" s="155"/>
      <c r="N124" s="156"/>
      <c r="O124" s="157"/>
      <c r="P124" s="157"/>
      <c r="Q124" s="157"/>
      <c r="R124" s="157"/>
      <c r="S124" s="157"/>
      <c r="T124" s="158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43"/>
      <c r="AS124" s="15"/>
      <c r="AT124" s="143"/>
      <c r="AU124" s="143"/>
      <c r="AV124" s="15"/>
      <c r="AW124" s="15"/>
      <c r="AX124" s="15"/>
      <c r="AY124" s="3"/>
      <c r="AZ124" s="15"/>
      <c r="BA124" s="15"/>
      <c r="BB124" s="15"/>
      <c r="BC124" s="15"/>
      <c r="BD124" s="15"/>
      <c r="BE124" s="144"/>
      <c r="BF124" s="144"/>
      <c r="BG124" s="144"/>
      <c r="BH124" s="144"/>
      <c r="BI124" s="144"/>
      <c r="BJ124" s="3"/>
      <c r="BK124" s="144"/>
      <c r="BL124" s="3"/>
      <c r="BM124" s="143"/>
    </row>
    <row r="125" spans="1:65" ht="16.5" customHeight="1">
      <c r="A125" s="15"/>
      <c r="B125" s="16"/>
      <c r="C125" s="132">
        <v>5</v>
      </c>
      <c r="D125" s="132" t="s">
        <v>125</v>
      </c>
      <c r="E125" s="133" t="s">
        <v>250</v>
      </c>
      <c r="F125" s="134" t="s">
        <v>257</v>
      </c>
      <c r="G125" s="135" t="s">
        <v>252</v>
      </c>
      <c r="H125" s="136">
        <v>1</v>
      </c>
      <c r="I125" s="137"/>
      <c r="J125" s="137">
        <f t="shared" si="7"/>
        <v>0</v>
      </c>
      <c r="K125" s="138"/>
      <c r="L125" s="16"/>
      <c r="M125" s="155"/>
      <c r="N125" s="156"/>
      <c r="O125" s="157"/>
      <c r="P125" s="157"/>
      <c r="Q125" s="157"/>
      <c r="R125" s="157"/>
      <c r="S125" s="157"/>
      <c r="T125" s="158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43"/>
      <c r="AS125" s="15"/>
      <c r="AT125" s="143"/>
      <c r="AU125" s="143"/>
      <c r="AV125" s="15"/>
      <c r="AW125" s="15"/>
      <c r="AX125" s="15"/>
      <c r="AY125" s="3"/>
      <c r="AZ125" s="15"/>
      <c r="BA125" s="15"/>
      <c r="BB125" s="15"/>
      <c r="BC125" s="15"/>
      <c r="BD125" s="15"/>
      <c r="BE125" s="144"/>
      <c r="BF125" s="144"/>
      <c r="BG125" s="144"/>
      <c r="BH125" s="144"/>
      <c r="BI125" s="144"/>
      <c r="BJ125" s="3"/>
      <c r="BK125" s="144"/>
      <c r="BL125" s="3"/>
      <c r="BM125" s="143"/>
    </row>
    <row r="126" spans="1:65" ht="16.5" customHeight="1">
      <c r="A126" s="15"/>
      <c r="B126" s="16"/>
      <c r="C126" s="132">
        <v>6</v>
      </c>
      <c r="D126" s="132" t="s">
        <v>125</v>
      </c>
      <c r="E126" s="133" t="s">
        <v>250</v>
      </c>
      <c r="F126" s="134" t="s">
        <v>258</v>
      </c>
      <c r="G126" s="135" t="s">
        <v>252</v>
      </c>
      <c r="H126" s="136">
        <v>1</v>
      </c>
      <c r="I126" s="137"/>
      <c r="J126" s="137">
        <f t="shared" si="7"/>
        <v>0</v>
      </c>
      <c r="K126" s="138"/>
      <c r="L126" s="16"/>
      <c r="M126" s="155"/>
      <c r="N126" s="156"/>
      <c r="O126" s="157"/>
      <c r="P126" s="157"/>
      <c r="Q126" s="157"/>
      <c r="R126" s="157"/>
      <c r="S126" s="157"/>
      <c r="T126" s="158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43"/>
      <c r="AS126" s="15"/>
      <c r="AT126" s="143"/>
      <c r="AU126" s="143"/>
      <c r="AV126" s="15"/>
      <c r="AW126" s="15"/>
      <c r="AX126" s="15"/>
      <c r="AY126" s="3"/>
      <c r="AZ126" s="15"/>
      <c r="BA126" s="15"/>
      <c r="BB126" s="15"/>
      <c r="BC126" s="15"/>
      <c r="BD126" s="15"/>
      <c r="BE126" s="144"/>
      <c r="BF126" s="144"/>
      <c r="BG126" s="144"/>
      <c r="BH126" s="144"/>
      <c r="BI126" s="144"/>
      <c r="BJ126" s="3"/>
      <c r="BK126" s="144"/>
      <c r="BL126" s="3"/>
      <c r="BM126" s="143"/>
    </row>
    <row r="127" spans="1:65" ht="16.5" customHeight="1">
      <c r="A127" s="15"/>
      <c r="B127" s="16"/>
      <c r="C127" s="132">
        <v>7</v>
      </c>
      <c r="D127" s="132" t="s">
        <v>125</v>
      </c>
      <c r="E127" s="133" t="s">
        <v>250</v>
      </c>
      <c r="F127" s="134" t="s">
        <v>259</v>
      </c>
      <c r="G127" s="135" t="s">
        <v>252</v>
      </c>
      <c r="H127" s="136">
        <v>1</v>
      </c>
      <c r="I127" s="137"/>
      <c r="J127" s="137">
        <f t="shared" si="7"/>
        <v>0</v>
      </c>
      <c r="K127" s="138"/>
      <c r="L127" s="16"/>
      <c r="M127" s="155"/>
      <c r="N127" s="156"/>
      <c r="O127" s="157"/>
      <c r="P127" s="157"/>
      <c r="Q127" s="157"/>
      <c r="R127" s="157"/>
      <c r="S127" s="157"/>
      <c r="T127" s="158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43"/>
      <c r="AS127" s="15"/>
      <c r="AT127" s="143"/>
      <c r="AU127" s="143"/>
      <c r="AV127" s="15"/>
      <c r="AW127" s="15"/>
      <c r="AX127" s="15"/>
      <c r="AY127" s="3"/>
      <c r="AZ127" s="15"/>
      <c r="BA127" s="15"/>
      <c r="BB127" s="15"/>
      <c r="BC127" s="15"/>
      <c r="BD127" s="15"/>
      <c r="BE127" s="144"/>
      <c r="BF127" s="144"/>
      <c r="BG127" s="144"/>
      <c r="BH127" s="144"/>
      <c r="BI127" s="144"/>
      <c r="BJ127" s="3"/>
      <c r="BK127" s="144"/>
      <c r="BL127" s="3"/>
      <c r="BM127" s="143"/>
    </row>
    <row r="128" spans="1:65" ht="16.5" customHeight="1">
      <c r="A128" s="15"/>
      <c r="B128" s="16"/>
      <c r="C128" s="132">
        <v>8</v>
      </c>
      <c r="D128" s="132" t="s">
        <v>125</v>
      </c>
      <c r="E128" s="133" t="s">
        <v>250</v>
      </c>
      <c r="F128" s="134" t="s">
        <v>260</v>
      </c>
      <c r="G128" s="135" t="s">
        <v>252</v>
      </c>
      <c r="H128" s="136">
        <v>1</v>
      </c>
      <c r="I128" s="137"/>
      <c r="J128" s="137">
        <f t="shared" si="7"/>
        <v>0</v>
      </c>
      <c r="K128" s="138"/>
      <c r="L128" s="16"/>
      <c r="M128" s="155"/>
      <c r="N128" s="156"/>
      <c r="O128" s="157"/>
      <c r="P128" s="157"/>
      <c r="Q128" s="157"/>
      <c r="R128" s="157"/>
      <c r="S128" s="157"/>
      <c r="T128" s="158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43"/>
      <c r="AS128" s="15"/>
      <c r="AT128" s="143"/>
      <c r="AU128" s="143"/>
      <c r="AV128" s="15"/>
      <c r="AW128" s="15"/>
      <c r="AX128" s="15"/>
      <c r="AY128" s="3"/>
      <c r="AZ128" s="15"/>
      <c r="BA128" s="15"/>
      <c r="BB128" s="15"/>
      <c r="BC128" s="15"/>
      <c r="BD128" s="15"/>
      <c r="BE128" s="144"/>
      <c r="BF128" s="144"/>
      <c r="BG128" s="144"/>
      <c r="BH128" s="144"/>
      <c r="BI128" s="144"/>
      <c r="BJ128" s="3"/>
      <c r="BK128" s="144"/>
      <c r="BL128" s="3"/>
      <c r="BM128" s="143"/>
    </row>
    <row r="129" spans="1:65" ht="16.5" customHeight="1">
      <c r="A129" s="15"/>
      <c r="B129" s="16"/>
      <c r="C129" s="132">
        <v>9</v>
      </c>
      <c r="D129" s="132" t="s">
        <v>125</v>
      </c>
      <c r="E129" s="133" t="s">
        <v>250</v>
      </c>
      <c r="F129" s="134" t="s">
        <v>261</v>
      </c>
      <c r="G129" s="135" t="s">
        <v>252</v>
      </c>
      <c r="H129" s="136">
        <v>1</v>
      </c>
      <c r="I129" s="137"/>
      <c r="J129" s="137">
        <f t="shared" si="7"/>
        <v>0</v>
      </c>
      <c r="K129" s="138"/>
      <c r="L129" s="16"/>
      <c r="M129" s="155"/>
      <c r="N129" s="156"/>
      <c r="O129" s="157"/>
      <c r="P129" s="157"/>
      <c r="Q129" s="157"/>
      <c r="R129" s="157"/>
      <c r="S129" s="157"/>
      <c r="T129" s="15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43"/>
      <c r="AS129" s="15"/>
      <c r="AT129" s="143"/>
      <c r="AU129" s="143"/>
      <c r="AV129" s="15"/>
      <c r="AW129" s="15"/>
      <c r="AX129" s="15"/>
      <c r="AY129" s="3"/>
      <c r="AZ129" s="15"/>
      <c r="BA129" s="15"/>
      <c r="BB129" s="15"/>
      <c r="BC129" s="15"/>
      <c r="BD129" s="15"/>
      <c r="BE129" s="144"/>
      <c r="BF129" s="144"/>
      <c r="BG129" s="144"/>
      <c r="BH129" s="144"/>
      <c r="BI129" s="144"/>
      <c r="BJ129" s="3"/>
      <c r="BK129" s="144"/>
      <c r="BL129" s="3"/>
      <c r="BM129" s="143"/>
    </row>
    <row r="130" spans="1:65" ht="16.5" customHeight="1">
      <c r="A130" s="15"/>
      <c r="B130" s="16"/>
      <c r="C130" s="132">
        <v>10</v>
      </c>
      <c r="D130" s="132" t="s">
        <v>125</v>
      </c>
      <c r="E130" s="133" t="s">
        <v>250</v>
      </c>
      <c r="F130" s="134" t="s">
        <v>262</v>
      </c>
      <c r="G130" s="135" t="s">
        <v>252</v>
      </c>
      <c r="H130" s="136">
        <v>1</v>
      </c>
      <c r="I130" s="137"/>
      <c r="J130" s="137">
        <f t="shared" si="7"/>
        <v>0</v>
      </c>
      <c r="K130" s="138"/>
      <c r="L130" s="16"/>
      <c r="M130" s="155"/>
      <c r="N130" s="156"/>
      <c r="O130" s="157"/>
      <c r="P130" s="157"/>
      <c r="Q130" s="157"/>
      <c r="R130" s="157"/>
      <c r="S130" s="157"/>
      <c r="T130" s="158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43"/>
      <c r="AS130" s="15"/>
      <c r="AT130" s="143"/>
      <c r="AU130" s="143"/>
      <c r="AV130" s="15"/>
      <c r="AW130" s="15"/>
      <c r="AX130" s="15"/>
      <c r="AY130" s="3"/>
      <c r="AZ130" s="15"/>
      <c r="BA130" s="15"/>
      <c r="BB130" s="15"/>
      <c r="BC130" s="15"/>
      <c r="BD130" s="15"/>
      <c r="BE130" s="144"/>
      <c r="BF130" s="144"/>
      <c r="BG130" s="144"/>
      <c r="BH130" s="144"/>
      <c r="BI130" s="144"/>
      <c r="BJ130" s="3"/>
      <c r="BK130" s="144"/>
      <c r="BL130" s="3"/>
      <c r="BM130" s="143"/>
    </row>
    <row r="131" spans="1:65" ht="16.5" customHeight="1">
      <c r="A131" s="15"/>
      <c r="B131" s="16"/>
      <c r="C131" s="132">
        <v>11</v>
      </c>
      <c r="D131" s="132" t="s">
        <v>125</v>
      </c>
      <c r="E131" s="133" t="s">
        <v>250</v>
      </c>
      <c r="F131" s="134" t="s">
        <v>263</v>
      </c>
      <c r="G131" s="135" t="s">
        <v>252</v>
      </c>
      <c r="H131" s="136">
        <v>1</v>
      </c>
      <c r="I131" s="137"/>
      <c r="J131" s="137">
        <f t="shared" si="7"/>
        <v>0</v>
      </c>
      <c r="K131" s="138"/>
      <c r="L131" s="16"/>
      <c r="M131" s="155"/>
      <c r="N131" s="156"/>
      <c r="O131" s="157"/>
      <c r="P131" s="157"/>
      <c r="Q131" s="157"/>
      <c r="R131" s="157"/>
      <c r="S131" s="157"/>
      <c r="T131" s="15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43"/>
      <c r="AS131" s="15"/>
      <c r="AT131" s="143"/>
      <c r="AU131" s="143"/>
      <c r="AV131" s="15"/>
      <c r="AW131" s="15"/>
      <c r="AX131" s="15"/>
      <c r="AY131" s="3"/>
      <c r="AZ131" s="15"/>
      <c r="BA131" s="15"/>
      <c r="BB131" s="15"/>
      <c r="BC131" s="15"/>
      <c r="BD131" s="15"/>
      <c r="BE131" s="144"/>
      <c r="BF131" s="144"/>
      <c r="BG131" s="144"/>
      <c r="BH131" s="144"/>
      <c r="BI131" s="144"/>
      <c r="BJ131" s="3"/>
      <c r="BK131" s="144"/>
      <c r="BL131" s="3"/>
      <c r="BM131" s="143"/>
    </row>
    <row r="132" spans="1:65" ht="16.5" customHeight="1">
      <c r="A132" s="15"/>
      <c r="B132" s="16"/>
      <c r="C132" s="132">
        <v>12</v>
      </c>
      <c r="D132" s="132" t="s">
        <v>125</v>
      </c>
      <c r="E132" s="133" t="s">
        <v>250</v>
      </c>
      <c r="F132" s="134" t="s">
        <v>264</v>
      </c>
      <c r="G132" s="135" t="s">
        <v>252</v>
      </c>
      <c r="H132" s="136">
        <v>1</v>
      </c>
      <c r="I132" s="137"/>
      <c r="J132" s="137">
        <f t="shared" si="7"/>
        <v>0</v>
      </c>
      <c r="K132" s="138"/>
      <c r="L132" s="16"/>
      <c r="M132" s="155"/>
      <c r="N132" s="156"/>
      <c r="O132" s="157"/>
      <c r="P132" s="157"/>
      <c r="Q132" s="157"/>
      <c r="R132" s="157"/>
      <c r="S132" s="157"/>
      <c r="T132" s="15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43"/>
      <c r="AS132" s="15"/>
      <c r="AT132" s="143"/>
      <c r="AU132" s="143"/>
      <c r="AV132" s="15"/>
      <c r="AW132" s="15"/>
      <c r="AX132" s="15"/>
      <c r="AY132" s="3"/>
      <c r="AZ132" s="15"/>
      <c r="BA132" s="15"/>
      <c r="BB132" s="15"/>
      <c r="BC132" s="15"/>
      <c r="BD132" s="15"/>
      <c r="BE132" s="144"/>
      <c r="BF132" s="144"/>
      <c r="BG132" s="144"/>
      <c r="BH132" s="144"/>
      <c r="BI132" s="144"/>
      <c r="BJ132" s="3"/>
      <c r="BK132" s="144"/>
      <c r="BL132" s="3"/>
      <c r="BM132" s="143"/>
    </row>
    <row r="133" spans="1:65" ht="16.5" customHeight="1">
      <c r="A133" s="15"/>
      <c r="B133" s="16"/>
      <c r="C133" s="132">
        <v>13</v>
      </c>
      <c r="D133" s="132" t="s">
        <v>125</v>
      </c>
      <c r="E133" s="133" t="s">
        <v>250</v>
      </c>
      <c r="F133" s="134" t="s">
        <v>265</v>
      </c>
      <c r="G133" s="135" t="s">
        <v>252</v>
      </c>
      <c r="H133" s="136">
        <v>1</v>
      </c>
      <c r="I133" s="137"/>
      <c r="J133" s="137">
        <f t="shared" si="7"/>
        <v>0</v>
      </c>
      <c r="K133" s="138"/>
      <c r="L133" s="16"/>
      <c r="M133" s="155"/>
      <c r="N133" s="156"/>
      <c r="O133" s="157"/>
      <c r="P133" s="157"/>
      <c r="Q133" s="157"/>
      <c r="R133" s="157"/>
      <c r="S133" s="157"/>
      <c r="T133" s="15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43"/>
      <c r="AS133" s="15"/>
      <c r="AT133" s="143"/>
      <c r="AU133" s="143"/>
      <c r="AV133" s="15"/>
      <c r="AW133" s="15"/>
      <c r="AX133" s="15"/>
      <c r="AY133" s="3"/>
      <c r="AZ133" s="15"/>
      <c r="BA133" s="15"/>
      <c r="BB133" s="15"/>
      <c r="BC133" s="15"/>
      <c r="BD133" s="15"/>
      <c r="BE133" s="144"/>
      <c r="BF133" s="144"/>
      <c r="BG133" s="144"/>
      <c r="BH133" s="144"/>
      <c r="BI133" s="144"/>
      <c r="BJ133" s="3"/>
      <c r="BK133" s="144"/>
      <c r="BL133" s="3"/>
      <c r="BM133" s="143"/>
    </row>
    <row r="134" spans="1:65" ht="16.5" customHeight="1">
      <c r="A134" s="15"/>
      <c r="B134" s="16"/>
      <c r="C134" s="132">
        <v>14</v>
      </c>
      <c r="D134" s="132" t="s">
        <v>125</v>
      </c>
      <c r="E134" s="133" t="s">
        <v>250</v>
      </c>
      <c r="F134" s="134" t="s">
        <v>266</v>
      </c>
      <c r="G134" s="135" t="s">
        <v>252</v>
      </c>
      <c r="H134" s="136">
        <v>1</v>
      </c>
      <c r="I134" s="137"/>
      <c r="J134" s="137">
        <f t="shared" si="7"/>
        <v>0</v>
      </c>
      <c r="K134" s="138"/>
      <c r="L134" s="16"/>
      <c r="M134" s="155"/>
      <c r="N134" s="156"/>
      <c r="O134" s="157"/>
      <c r="P134" s="157"/>
      <c r="Q134" s="157"/>
      <c r="R134" s="157"/>
      <c r="S134" s="157"/>
      <c r="T134" s="158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43"/>
      <c r="AS134" s="15"/>
      <c r="AT134" s="143"/>
      <c r="AU134" s="143"/>
      <c r="AV134" s="15"/>
      <c r="AW134" s="15"/>
      <c r="AX134" s="15"/>
      <c r="AY134" s="3"/>
      <c r="AZ134" s="15"/>
      <c r="BA134" s="15"/>
      <c r="BB134" s="15"/>
      <c r="BC134" s="15"/>
      <c r="BD134" s="15"/>
      <c r="BE134" s="144"/>
      <c r="BF134" s="144"/>
      <c r="BG134" s="144"/>
      <c r="BH134" s="144"/>
      <c r="BI134" s="144"/>
      <c r="BJ134" s="3"/>
      <c r="BK134" s="144"/>
      <c r="BL134" s="3"/>
      <c r="BM134" s="143"/>
    </row>
    <row r="135" spans="1:65" ht="16.5" customHeight="1">
      <c r="A135" s="15"/>
      <c r="B135" s="16"/>
      <c r="C135" s="132">
        <v>15</v>
      </c>
      <c r="D135" s="132" t="s">
        <v>125</v>
      </c>
      <c r="E135" s="133" t="s">
        <v>250</v>
      </c>
      <c r="F135" s="134" t="s">
        <v>267</v>
      </c>
      <c r="G135" s="135" t="s">
        <v>252</v>
      </c>
      <c r="H135" s="136">
        <v>1</v>
      </c>
      <c r="I135" s="137"/>
      <c r="J135" s="137">
        <f t="shared" si="7"/>
        <v>0</v>
      </c>
      <c r="K135" s="138"/>
      <c r="L135" s="16"/>
      <c r="M135" s="155" t="s">
        <v>1</v>
      </c>
      <c r="N135" s="156" t="s">
        <v>32</v>
      </c>
      <c r="O135" s="157">
        <v>4.4999999999999998E-2</v>
      </c>
      <c r="P135" s="157">
        <f>O135*H135</f>
        <v>4.4999999999999998E-2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43" t="s">
        <v>129</v>
      </c>
      <c r="AS135" s="15"/>
      <c r="AT135" s="143" t="s">
        <v>125</v>
      </c>
      <c r="AU135" s="143" t="s">
        <v>130</v>
      </c>
      <c r="AV135" s="15"/>
      <c r="AW135" s="15"/>
      <c r="AX135" s="15"/>
      <c r="AY135" s="3" t="s">
        <v>123</v>
      </c>
      <c r="AZ135" s="15"/>
      <c r="BA135" s="15"/>
      <c r="BB135" s="15"/>
      <c r="BC135" s="15"/>
      <c r="BD135" s="15"/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3" t="s">
        <v>130</v>
      </c>
      <c r="BK135" s="144">
        <f>ROUND(I135*H135,2)</f>
        <v>0</v>
      </c>
      <c r="BL135" s="3" t="s">
        <v>129</v>
      </c>
      <c r="BM135" s="143" t="s">
        <v>253</v>
      </c>
    </row>
    <row r="136" spans="1:65" ht="6.75" customHeight="1">
      <c r="A136" s="15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16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</sheetData>
  <autoFilter ref="C117:K121" xr:uid="{00000000-0009-0000-0000-000002000000}"/>
  <mergeCells count="9">
    <mergeCell ref="E87:H87"/>
    <mergeCell ref="E85:H85"/>
    <mergeCell ref="E108:H108"/>
    <mergeCell ref="E110:H110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scale="51" fitToHeight="0" orientation="portrait" r:id="rId1"/>
  <headerFooter>
    <oddFooter>&amp;CStrana &amp;P 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37"/>
  <sheetViews>
    <sheetView showGridLines="0" workbookViewId="0">
      <selection activeCell="J12" sqref="J12"/>
    </sheetView>
  </sheetViews>
  <sheetFormatPr defaultColWidth="20.140625" defaultRowHeight="15" customHeight="1"/>
  <cols>
    <col min="1" max="1" width="11.5703125" customWidth="1"/>
    <col min="2" max="2" width="1.5703125" customWidth="1"/>
    <col min="3" max="3" width="5.85546875" customWidth="1"/>
    <col min="4" max="4" width="6" customWidth="1"/>
    <col min="5" max="5" width="24" customWidth="1"/>
    <col min="6" max="6" width="71.140625" customWidth="1"/>
    <col min="7" max="7" width="10.42578125" customWidth="1"/>
    <col min="8" max="8" width="19.5703125" customWidth="1"/>
    <col min="9" max="9" width="22.140625" customWidth="1"/>
    <col min="10" max="10" width="31.140625" customWidth="1"/>
    <col min="11" max="11" width="31.140625" hidden="1" customWidth="1"/>
    <col min="12" max="12" width="13" customWidth="1"/>
    <col min="13" max="13" width="15.140625" hidden="1" customWidth="1"/>
    <col min="14" max="14" width="13" hidden="1" customWidth="1"/>
    <col min="15" max="20" width="19.85546875" hidden="1" customWidth="1"/>
    <col min="21" max="21" width="22.85546875" hidden="1" customWidth="1"/>
    <col min="22" max="22" width="17.140625" customWidth="1"/>
    <col min="23" max="23" width="22.85546875" customWidth="1"/>
    <col min="24" max="24" width="17.140625" customWidth="1"/>
    <col min="25" max="25" width="21" customWidth="1"/>
    <col min="26" max="26" width="15.42578125" customWidth="1"/>
    <col min="27" max="27" width="21" customWidth="1"/>
    <col min="28" max="28" width="22.85546875" customWidth="1"/>
    <col min="29" max="29" width="15.42578125" customWidth="1"/>
    <col min="30" max="30" width="21" customWidth="1"/>
    <col min="31" max="31" width="22.85546875" customWidth="1"/>
    <col min="32" max="43" width="12.140625" customWidth="1"/>
    <col min="44" max="65" width="13" hidden="1" customWidth="1"/>
  </cols>
  <sheetData>
    <row r="1" spans="1:65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8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81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66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91</v>
      </c>
      <c r="E4" s="2"/>
      <c r="F4" s="2"/>
      <c r="G4" s="2"/>
      <c r="H4" s="2"/>
      <c r="I4" s="2"/>
      <c r="J4" s="2"/>
      <c r="K4" s="2"/>
      <c r="L4" s="6"/>
      <c r="M4" s="79" t="s"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3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2" t="s">
        <v>12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193" t="str">
        <f>'Rekapitulácia stavby'!K6</f>
        <v>Modernizácia exteriéru školy</v>
      </c>
      <c r="F7" s="163"/>
      <c r="G7" s="163"/>
      <c r="H7" s="163"/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15"/>
      <c r="B8" s="16"/>
      <c r="C8" s="15"/>
      <c r="D8" s="12" t="s">
        <v>92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6.5" customHeight="1">
      <c r="A9" s="15"/>
      <c r="B9" s="16"/>
      <c r="C9" s="15"/>
      <c r="D9" s="15"/>
      <c r="E9" s="174" t="s">
        <v>268</v>
      </c>
      <c r="F9" s="163"/>
      <c r="G9" s="163"/>
      <c r="H9" s="163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1.2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" customHeight="1">
      <c r="A11" s="15"/>
      <c r="B11" s="16"/>
      <c r="C11" s="15"/>
      <c r="D11" s="12" t="s">
        <v>13</v>
      </c>
      <c r="E11" s="15"/>
      <c r="F11" s="10" t="s">
        <v>1</v>
      </c>
      <c r="G11" s="15"/>
      <c r="H11" s="15"/>
      <c r="I11" s="12" t="s">
        <v>14</v>
      </c>
      <c r="J11" s="10" t="s">
        <v>1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" customHeight="1">
      <c r="A12" s="15"/>
      <c r="B12" s="16"/>
      <c r="C12" s="15"/>
      <c r="D12" s="12" t="s">
        <v>15</v>
      </c>
      <c r="E12" s="15"/>
      <c r="F12" s="10" t="s">
        <v>16</v>
      </c>
      <c r="G12" s="15"/>
      <c r="H12" s="15"/>
      <c r="I12" s="12" t="s">
        <v>17</v>
      </c>
      <c r="J12" s="42"/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0.5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" customHeight="1">
      <c r="A14" s="15"/>
      <c r="B14" s="16"/>
      <c r="C14" s="15"/>
      <c r="D14" s="12" t="s">
        <v>18</v>
      </c>
      <c r="E14" s="15"/>
      <c r="F14" s="15"/>
      <c r="G14" s="15"/>
      <c r="H14" s="15"/>
      <c r="I14" s="12" t="s">
        <v>19</v>
      </c>
      <c r="J14" s="10" t="str">
        <f>IF('Rekapitulácia stavby'!AN10="","",'Rekapitulácia stavby'!AN10)</f>
        <v/>
      </c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8" customHeight="1">
      <c r="A15" s="15"/>
      <c r="B15" s="16"/>
      <c r="C15" s="15"/>
      <c r="D15" s="15"/>
      <c r="E15" s="10" t="str">
        <f>IF('Rekapitulácia stavby'!E11="","",'Rekapitulácia stavby'!E11)</f>
        <v xml:space="preserve"> </v>
      </c>
      <c r="F15" s="15"/>
      <c r="G15" s="15"/>
      <c r="H15" s="15"/>
      <c r="I15" s="12" t="s">
        <v>20</v>
      </c>
      <c r="J15" s="10" t="str">
        <f>IF('Rekapitulácia stavby'!AN11="","",'Rekapitulácia stavby'!AN11)</f>
        <v/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6.75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" customHeight="1">
      <c r="A17" s="15"/>
      <c r="B17" s="16"/>
      <c r="C17" s="15"/>
      <c r="D17" s="12" t="s">
        <v>21</v>
      </c>
      <c r="E17" s="15"/>
      <c r="F17" s="15"/>
      <c r="G17" s="15"/>
      <c r="H17" s="15"/>
      <c r="I17" s="12" t="s">
        <v>19</v>
      </c>
      <c r="J17" s="10" t="str">
        <f>'Rekapitulácia stavby'!AN13</f>
        <v/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8" customHeight="1">
      <c r="A18" s="15"/>
      <c r="B18" s="16"/>
      <c r="C18" s="15"/>
      <c r="D18" s="15"/>
      <c r="E18" s="175" t="str">
        <f>'Rekapitulácia stavby'!E14</f>
        <v xml:space="preserve"> </v>
      </c>
      <c r="F18" s="163"/>
      <c r="G18" s="163"/>
      <c r="H18" s="163"/>
      <c r="I18" s="12" t="s">
        <v>20</v>
      </c>
      <c r="J18" s="10" t="str">
        <f>'Rekapitulácia stavby'!AN14</f>
        <v/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6.75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" customHeight="1">
      <c r="A20" s="15"/>
      <c r="B20" s="16"/>
      <c r="C20" s="15"/>
      <c r="D20" s="12" t="s">
        <v>22</v>
      </c>
      <c r="E20" s="15"/>
      <c r="F20" s="15"/>
      <c r="G20" s="15"/>
      <c r="H20" s="15"/>
      <c r="I20" s="12" t="s">
        <v>19</v>
      </c>
      <c r="J20" s="10" t="str">
        <f>IF('Rekapitulácia stavby'!AN16="","",'Rekapitulácia stavby'!AN16)</f>
        <v/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8" customHeight="1">
      <c r="A21" s="15"/>
      <c r="B21" s="16"/>
      <c r="C21" s="15"/>
      <c r="D21" s="15"/>
      <c r="E21" s="10" t="str">
        <f>IF('Rekapitulácia stavby'!E17="","",'Rekapitulácia stavby'!E17)</f>
        <v xml:space="preserve"> </v>
      </c>
      <c r="F21" s="15"/>
      <c r="G21" s="15"/>
      <c r="H21" s="15"/>
      <c r="I21" s="12" t="s">
        <v>20</v>
      </c>
      <c r="J21" s="10" t="str">
        <f>IF('Rekapitulácia stavby'!AN17="","",'Rekapitulácia stavby'!AN17)</f>
        <v/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6.75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" customHeight="1">
      <c r="A23" s="15"/>
      <c r="B23" s="16"/>
      <c r="C23" s="15"/>
      <c r="D23" s="12" t="s">
        <v>23</v>
      </c>
      <c r="E23" s="15"/>
      <c r="F23" s="15"/>
      <c r="G23" s="15"/>
      <c r="H23" s="15"/>
      <c r="I23" s="12" t="s">
        <v>19</v>
      </c>
      <c r="J23" s="10" t="str">
        <f>IF('Rekapitulácia stavby'!AN19="","",'Rekapitulácia stavby'!AN19)</f>
        <v/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8" customHeight="1">
      <c r="A24" s="15"/>
      <c r="B24" s="16"/>
      <c r="C24" s="15"/>
      <c r="D24" s="15"/>
      <c r="E24" s="10" t="str">
        <f>IF('Rekapitulácia stavby'!E20="","",'Rekapitulácia stavby'!E20)</f>
        <v xml:space="preserve"> </v>
      </c>
      <c r="F24" s="15"/>
      <c r="G24" s="15"/>
      <c r="H24" s="15"/>
      <c r="I24" s="12" t="s">
        <v>20</v>
      </c>
      <c r="J24" s="10" t="str">
        <f>IF('Rekapitulácia stavby'!AN20="","",'Rekapitulácia stavby'!AN20)</f>
        <v/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6.75" customHeigh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" customHeight="1">
      <c r="A26" s="15"/>
      <c r="B26" s="16"/>
      <c r="C26" s="15"/>
      <c r="D26" s="12" t="s">
        <v>25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6.5" customHeight="1">
      <c r="A27" s="80"/>
      <c r="B27" s="81"/>
      <c r="C27" s="80"/>
      <c r="D27" s="80"/>
      <c r="E27" s="182" t="s">
        <v>1</v>
      </c>
      <c r="F27" s="163"/>
      <c r="G27" s="163"/>
      <c r="H27" s="163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ht="6.7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6.75" customHeight="1">
      <c r="A29" s="15"/>
      <c r="B29" s="16"/>
      <c r="C29" s="15"/>
      <c r="D29" s="43"/>
      <c r="E29" s="43"/>
      <c r="F29" s="43"/>
      <c r="G29" s="43"/>
      <c r="H29" s="43"/>
      <c r="I29" s="43"/>
      <c r="J29" s="43"/>
      <c r="K29" s="43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24.75" customHeight="1">
      <c r="A30" s="15"/>
      <c r="B30" s="16"/>
      <c r="C30" s="15"/>
      <c r="D30" s="82" t="s">
        <v>26</v>
      </c>
      <c r="E30" s="15"/>
      <c r="F30" s="15"/>
      <c r="G30" s="15"/>
      <c r="H30" s="15"/>
      <c r="I30" s="15"/>
      <c r="J30" s="56">
        <f>ROUND(J121, 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6.75" customHeight="1">
      <c r="A31" s="15"/>
      <c r="B31" s="16"/>
      <c r="C31" s="15"/>
      <c r="D31" s="43"/>
      <c r="E31" s="43"/>
      <c r="F31" s="43"/>
      <c r="G31" s="43"/>
      <c r="H31" s="43"/>
      <c r="I31" s="43"/>
      <c r="J31" s="43"/>
      <c r="K31" s="43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4.25" customHeight="1">
      <c r="A32" s="15"/>
      <c r="B32" s="16"/>
      <c r="C32" s="15"/>
      <c r="D32" s="15"/>
      <c r="E32" s="15"/>
      <c r="F32" s="19" t="s">
        <v>28</v>
      </c>
      <c r="G32" s="15"/>
      <c r="H32" s="15"/>
      <c r="I32" s="19" t="s">
        <v>27</v>
      </c>
      <c r="J32" s="19" t="s">
        <v>29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4.25" customHeight="1">
      <c r="A33" s="15"/>
      <c r="B33" s="16"/>
      <c r="C33" s="15"/>
      <c r="D33" s="83" t="s">
        <v>30</v>
      </c>
      <c r="E33" s="22" t="s">
        <v>31</v>
      </c>
      <c r="F33" s="84">
        <f>ROUND((SUM(BE121:BE136)),  2)</f>
        <v>0</v>
      </c>
      <c r="G33" s="85"/>
      <c r="H33" s="85"/>
      <c r="I33" s="86">
        <v>0.2</v>
      </c>
      <c r="J33" s="84">
        <f>ROUND(((SUM(BE121:BE136))*I33),  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4.25" customHeight="1">
      <c r="A34" s="15"/>
      <c r="B34" s="16"/>
      <c r="C34" s="15"/>
      <c r="D34" s="15"/>
      <c r="E34" s="22" t="s">
        <v>32</v>
      </c>
      <c r="F34" s="87">
        <f>ROUND((SUM(BF121:BF136)),  2)</f>
        <v>0</v>
      </c>
      <c r="G34" s="15"/>
      <c r="H34" s="15"/>
      <c r="I34" s="88">
        <v>0.2</v>
      </c>
      <c r="J34" s="87">
        <f>ROUND(((SUM(BF121:BF136))*I34),  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4.25" hidden="1" customHeight="1">
      <c r="A35" s="15"/>
      <c r="B35" s="16"/>
      <c r="C35" s="15"/>
      <c r="D35" s="15"/>
      <c r="E35" s="12" t="s">
        <v>33</v>
      </c>
      <c r="F35" s="87">
        <f>ROUND((SUM(BG121:BG136)),  2)</f>
        <v>0</v>
      </c>
      <c r="G35" s="15"/>
      <c r="H35" s="15"/>
      <c r="I35" s="88">
        <v>0.2</v>
      </c>
      <c r="J35" s="87">
        <f t="shared" ref="J35:J37" si="0"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4.25" hidden="1" customHeight="1">
      <c r="A36" s="15"/>
      <c r="B36" s="16"/>
      <c r="C36" s="15"/>
      <c r="D36" s="15"/>
      <c r="E36" s="12" t="s">
        <v>34</v>
      </c>
      <c r="F36" s="87">
        <f>ROUND((SUM(BH121:BH136)),  2)</f>
        <v>0</v>
      </c>
      <c r="G36" s="15"/>
      <c r="H36" s="15"/>
      <c r="I36" s="88">
        <v>0.2</v>
      </c>
      <c r="J36" s="87">
        <f t="shared" si="0"/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4.25" hidden="1" customHeight="1">
      <c r="A37" s="15"/>
      <c r="B37" s="16"/>
      <c r="C37" s="15"/>
      <c r="D37" s="15"/>
      <c r="E37" s="22" t="s">
        <v>35</v>
      </c>
      <c r="F37" s="84">
        <f>ROUND((SUM(BI121:BI136)),  2)</f>
        <v>0</v>
      </c>
      <c r="G37" s="85"/>
      <c r="H37" s="85"/>
      <c r="I37" s="86">
        <v>0</v>
      </c>
      <c r="J37" s="84">
        <f t="shared" si="0"/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6.75" customHeight="1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24.75" customHeight="1">
      <c r="A39" s="15"/>
      <c r="B39" s="16"/>
      <c r="C39" s="89"/>
      <c r="D39" s="90" t="s">
        <v>36</v>
      </c>
      <c r="E39" s="46"/>
      <c r="F39" s="46"/>
      <c r="G39" s="91" t="s">
        <v>37</v>
      </c>
      <c r="H39" s="92" t="s">
        <v>38</v>
      </c>
      <c r="I39" s="46"/>
      <c r="J39" s="93">
        <f>SUM(J30:J37)</f>
        <v>0</v>
      </c>
      <c r="K39" s="94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4.25" customHeight="1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4.2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4.2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4.2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4.2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4.2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4.2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4.2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4.2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4.25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4.25" customHeight="1">
      <c r="A50" s="15"/>
      <c r="B50" s="16"/>
      <c r="C50" s="15"/>
      <c r="D50" s="29" t="s">
        <v>39</v>
      </c>
      <c r="E50" s="30"/>
      <c r="F50" s="30"/>
      <c r="G50" s="29" t="s">
        <v>40</v>
      </c>
      <c r="H50" s="30"/>
      <c r="I50" s="30"/>
      <c r="J50" s="30"/>
      <c r="K50" s="30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1.2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1.2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1.2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1.2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1.2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1.2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1.2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1.2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1.2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1.25" customHeight="1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1.25" customHeight="1">
      <c r="A61" s="15"/>
      <c r="B61" s="16"/>
      <c r="C61" s="15"/>
      <c r="D61" s="31" t="s">
        <v>41</v>
      </c>
      <c r="E61" s="18"/>
      <c r="F61" s="95" t="s">
        <v>42</v>
      </c>
      <c r="G61" s="31" t="s">
        <v>41</v>
      </c>
      <c r="H61" s="18"/>
      <c r="I61" s="18"/>
      <c r="J61" s="96" t="s">
        <v>42</v>
      </c>
      <c r="K61" s="18"/>
      <c r="L61" s="1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1.2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1.2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1.25" customHeight="1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1.25" customHeight="1">
      <c r="A65" s="15"/>
      <c r="B65" s="16"/>
      <c r="C65" s="15"/>
      <c r="D65" s="29" t="s">
        <v>43</v>
      </c>
      <c r="E65" s="30"/>
      <c r="F65" s="30"/>
      <c r="G65" s="29" t="s">
        <v>44</v>
      </c>
      <c r="H65" s="30"/>
      <c r="I65" s="30"/>
      <c r="J65" s="30"/>
      <c r="K65" s="30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1.2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1.2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1.2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1.2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1.2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1.2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1.2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1.2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1.2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1.25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1.25" customHeight="1">
      <c r="A76" s="15"/>
      <c r="B76" s="16"/>
      <c r="C76" s="15"/>
      <c r="D76" s="31" t="s">
        <v>41</v>
      </c>
      <c r="E76" s="18"/>
      <c r="F76" s="95" t="s">
        <v>42</v>
      </c>
      <c r="G76" s="31" t="s">
        <v>41</v>
      </c>
      <c r="H76" s="18"/>
      <c r="I76" s="18"/>
      <c r="J76" s="96" t="s">
        <v>42</v>
      </c>
      <c r="K76" s="18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4.25" customHeight="1">
      <c r="A77" s="15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6.75" customHeight="1">
      <c r="A81" s="1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24.75" customHeight="1">
      <c r="A82" s="15"/>
      <c r="B82" s="16"/>
      <c r="C82" s="7" t="s">
        <v>94</v>
      </c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2" customHeight="1">
      <c r="A84" s="15"/>
      <c r="B84" s="16"/>
      <c r="C84" s="12" t="s">
        <v>12</v>
      </c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6.5" customHeight="1">
      <c r="A85" s="15"/>
      <c r="B85" s="16"/>
      <c r="C85" s="15"/>
      <c r="D85" s="15"/>
      <c r="E85" s="193" t="str">
        <f>E7</f>
        <v>Modernizácia exteriéru školy</v>
      </c>
      <c r="F85" s="163"/>
      <c r="G85" s="163"/>
      <c r="H85" s="163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2" customHeight="1">
      <c r="A86" s="15"/>
      <c r="B86" s="16"/>
      <c r="C86" s="12" t="s">
        <v>92</v>
      </c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6.5" customHeight="1">
      <c r="A87" s="15"/>
      <c r="B87" s="16"/>
      <c r="C87" s="15"/>
      <c r="D87" s="15"/>
      <c r="E87" s="174" t="str">
        <f>E9</f>
        <v>c - Zámková dlažby spevnené plochy</v>
      </c>
      <c r="F87" s="163"/>
      <c r="G87" s="163"/>
      <c r="H87" s="163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2" customHeight="1">
      <c r="A89" s="15"/>
      <c r="B89" s="16"/>
      <c r="C89" s="12" t="s">
        <v>15</v>
      </c>
      <c r="D89" s="15"/>
      <c r="E89" s="15"/>
      <c r="F89" s="10" t="str">
        <f>F12</f>
        <v xml:space="preserve"> </v>
      </c>
      <c r="G89" s="15"/>
      <c r="H89" s="15"/>
      <c r="I89" s="12" t="s">
        <v>17</v>
      </c>
      <c r="J89" s="42" t="str">
        <f>IF(J12="","",J12)</f>
        <v/>
      </c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6.75" customHeigh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5" customHeight="1">
      <c r="A91" s="15"/>
      <c r="B91" s="16"/>
      <c r="C91" s="12" t="s">
        <v>18</v>
      </c>
      <c r="D91" s="15"/>
      <c r="E91" s="15"/>
      <c r="F91" s="10" t="str">
        <f>E15</f>
        <v xml:space="preserve"> </v>
      </c>
      <c r="G91" s="15"/>
      <c r="H91" s="15"/>
      <c r="I91" s="12" t="s">
        <v>22</v>
      </c>
      <c r="J91" s="13" t="str">
        <f>E21</f>
        <v xml:space="preserve"> </v>
      </c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5" customHeight="1">
      <c r="A92" s="15"/>
      <c r="B92" s="16"/>
      <c r="C92" s="12" t="s">
        <v>21</v>
      </c>
      <c r="D92" s="15"/>
      <c r="E92" s="15"/>
      <c r="F92" s="10" t="str">
        <f>IF(E18="","",E18)</f>
        <v xml:space="preserve"> </v>
      </c>
      <c r="G92" s="15"/>
      <c r="H92" s="15"/>
      <c r="I92" s="12" t="s">
        <v>23</v>
      </c>
      <c r="J92" s="13" t="str">
        <f>E24</f>
        <v xml:space="preserve"> </v>
      </c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9.7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29.25" customHeight="1">
      <c r="A94" s="15"/>
      <c r="B94" s="16"/>
      <c r="C94" s="97" t="s">
        <v>95</v>
      </c>
      <c r="D94" s="89"/>
      <c r="E94" s="89"/>
      <c r="F94" s="89"/>
      <c r="G94" s="89"/>
      <c r="H94" s="89"/>
      <c r="I94" s="89"/>
      <c r="J94" s="98" t="s">
        <v>96</v>
      </c>
      <c r="K94" s="89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9.75" customHeigh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22.5" customHeight="1">
      <c r="A96" s="15"/>
      <c r="B96" s="16"/>
      <c r="C96" s="99" t="s">
        <v>97</v>
      </c>
      <c r="D96" s="15"/>
      <c r="E96" s="15"/>
      <c r="F96" s="15"/>
      <c r="G96" s="15"/>
      <c r="H96" s="15"/>
      <c r="I96" s="15"/>
      <c r="J96" s="56">
        <f t="shared" ref="J96:J98" si="1">J121</f>
        <v>0</v>
      </c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3" t="s">
        <v>98</v>
      </c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24.75" customHeight="1">
      <c r="A97" s="100"/>
      <c r="B97" s="101"/>
      <c r="C97" s="100"/>
      <c r="D97" s="102" t="s">
        <v>99</v>
      </c>
      <c r="E97" s="103"/>
      <c r="F97" s="103"/>
      <c r="G97" s="103"/>
      <c r="H97" s="103"/>
      <c r="I97" s="103"/>
      <c r="J97" s="104">
        <f t="shared" si="1"/>
        <v>0</v>
      </c>
      <c r="K97" s="100"/>
      <c r="L97" s="101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</row>
    <row r="98" spans="1:65" ht="19.5" customHeight="1">
      <c r="A98" s="105"/>
      <c r="B98" s="106"/>
      <c r="C98" s="105"/>
      <c r="D98" s="107" t="s">
        <v>100</v>
      </c>
      <c r="E98" s="108"/>
      <c r="F98" s="108"/>
      <c r="G98" s="108"/>
      <c r="H98" s="108"/>
      <c r="I98" s="108"/>
      <c r="J98" s="109">
        <f t="shared" si="1"/>
        <v>0</v>
      </c>
      <c r="K98" s="105"/>
      <c r="L98" s="106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1:65" ht="19.5" customHeight="1">
      <c r="A99" s="105"/>
      <c r="B99" s="106"/>
      <c r="C99" s="105"/>
      <c r="D99" s="107" t="s">
        <v>269</v>
      </c>
      <c r="E99" s="108"/>
      <c r="F99" s="108"/>
      <c r="G99" s="108"/>
      <c r="H99" s="108"/>
      <c r="I99" s="108"/>
      <c r="J99" s="109">
        <f>J127</f>
        <v>0</v>
      </c>
      <c r="K99" s="105"/>
      <c r="L99" s="106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</row>
    <row r="100" spans="1:65" ht="19.5" customHeight="1">
      <c r="A100" s="105"/>
      <c r="B100" s="106"/>
      <c r="C100" s="105"/>
      <c r="D100" s="107" t="s">
        <v>270</v>
      </c>
      <c r="E100" s="108"/>
      <c r="F100" s="108"/>
      <c r="G100" s="108"/>
      <c r="H100" s="108"/>
      <c r="I100" s="108"/>
      <c r="J100" s="109">
        <f>J132</f>
        <v>0</v>
      </c>
      <c r="K100" s="105"/>
      <c r="L100" s="106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</row>
    <row r="101" spans="1:65" ht="19.5" customHeight="1">
      <c r="A101" s="105"/>
      <c r="B101" s="106"/>
      <c r="C101" s="105"/>
      <c r="D101" s="107" t="s">
        <v>103</v>
      </c>
      <c r="E101" s="108"/>
      <c r="F101" s="108"/>
      <c r="G101" s="108"/>
      <c r="H101" s="108"/>
      <c r="I101" s="108"/>
      <c r="J101" s="109">
        <f>J135</f>
        <v>0</v>
      </c>
      <c r="K101" s="105"/>
      <c r="L101" s="106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</row>
    <row r="102" spans="1:65" ht="21.75" customHeight="1">
      <c r="A102" s="15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6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ht="6.75" customHeight="1">
      <c r="A103" s="15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16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6.75" customHeight="1">
      <c r="A107" s="15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1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24.75" customHeight="1">
      <c r="A108" s="15"/>
      <c r="B108" s="16"/>
      <c r="C108" s="7" t="s">
        <v>109</v>
      </c>
      <c r="D108" s="15"/>
      <c r="E108" s="15"/>
      <c r="F108" s="15"/>
      <c r="G108" s="15"/>
      <c r="H108" s="15"/>
      <c r="I108" s="15"/>
      <c r="J108" s="15"/>
      <c r="K108" s="15"/>
      <c r="L108" s="1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6.75" customHeight="1">
      <c r="A109" s="15"/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2" customHeight="1">
      <c r="A110" s="15"/>
      <c r="B110" s="16"/>
      <c r="C110" s="12" t="s">
        <v>12</v>
      </c>
      <c r="D110" s="15"/>
      <c r="E110" s="15"/>
      <c r="F110" s="15"/>
      <c r="G110" s="15"/>
      <c r="H110" s="15"/>
      <c r="I110" s="15"/>
      <c r="J110" s="15"/>
      <c r="K110" s="15"/>
      <c r="L110" s="1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16.5" customHeight="1">
      <c r="A111" s="15"/>
      <c r="B111" s="16"/>
      <c r="C111" s="15"/>
      <c r="D111" s="15"/>
      <c r="E111" s="193" t="str">
        <f>E7</f>
        <v>Modernizácia exteriéru školy</v>
      </c>
      <c r="F111" s="163"/>
      <c r="G111" s="163"/>
      <c r="H111" s="163"/>
      <c r="I111" s="15"/>
      <c r="J111" s="15"/>
      <c r="K111" s="15"/>
      <c r="L111" s="1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2" customHeight="1">
      <c r="A112" s="15"/>
      <c r="B112" s="16"/>
      <c r="C112" s="12" t="s">
        <v>92</v>
      </c>
      <c r="D112" s="15"/>
      <c r="E112" s="15"/>
      <c r="F112" s="15"/>
      <c r="G112" s="15"/>
      <c r="H112" s="15"/>
      <c r="I112" s="15"/>
      <c r="J112" s="15"/>
      <c r="K112" s="15"/>
      <c r="L112" s="1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16.5" customHeight="1">
      <c r="A113" s="15"/>
      <c r="B113" s="16"/>
      <c r="C113" s="15"/>
      <c r="D113" s="15"/>
      <c r="E113" s="174" t="str">
        <f>E9</f>
        <v>c - Zámková dlažby spevnené plochy</v>
      </c>
      <c r="F113" s="163"/>
      <c r="G113" s="163"/>
      <c r="H113" s="163"/>
      <c r="I113" s="15"/>
      <c r="J113" s="15"/>
      <c r="K113" s="15"/>
      <c r="L113" s="1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6.75" customHeight="1">
      <c r="A114" s="15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2" customHeight="1">
      <c r="A115" s="15"/>
      <c r="B115" s="16"/>
      <c r="C115" s="12" t="s">
        <v>15</v>
      </c>
      <c r="D115" s="15"/>
      <c r="E115" s="15"/>
      <c r="F115" s="10" t="str">
        <f>F12</f>
        <v xml:space="preserve"> </v>
      </c>
      <c r="G115" s="15"/>
      <c r="H115" s="15"/>
      <c r="I115" s="12" t="s">
        <v>17</v>
      </c>
      <c r="J115" s="42" t="str">
        <f>IF(J12="","",J12)</f>
        <v/>
      </c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6.75" customHeight="1">
      <c r="A116" s="15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15" customHeight="1">
      <c r="A117" s="15"/>
      <c r="B117" s="16"/>
      <c r="C117" s="12" t="s">
        <v>18</v>
      </c>
      <c r="D117" s="15"/>
      <c r="E117" s="15"/>
      <c r="F117" s="10" t="str">
        <f>E15</f>
        <v xml:space="preserve"> </v>
      </c>
      <c r="G117" s="15"/>
      <c r="H117" s="15"/>
      <c r="I117" s="12" t="s">
        <v>22</v>
      </c>
      <c r="J117" s="13" t="str">
        <f>E21</f>
        <v xml:space="preserve"> </v>
      </c>
      <c r="K117" s="15"/>
      <c r="L117" s="16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15" customHeight="1">
      <c r="A118" s="15"/>
      <c r="B118" s="16"/>
      <c r="C118" s="12" t="s">
        <v>21</v>
      </c>
      <c r="D118" s="15"/>
      <c r="E118" s="15"/>
      <c r="F118" s="10" t="str">
        <f>IF(E18="","",E18)</f>
        <v xml:space="preserve"> </v>
      </c>
      <c r="G118" s="15"/>
      <c r="H118" s="15"/>
      <c r="I118" s="12" t="s">
        <v>23</v>
      </c>
      <c r="J118" s="13" t="str">
        <f>E24</f>
        <v xml:space="preserve"> </v>
      </c>
      <c r="K118" s="15"/>
      <c r="L118" s="1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9.75" customHeight="1">
      <c r="A119" s="15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6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ht="29.25" customHeight="1">
      <c r="A120" s="110"/>
      <c r="B120" s="111"/>
      <c r="C120" s="112" t="s">
        <v>110</v>
      </c>
      <c r="D120" s="113" t="s">
        <v>51</v>
      </c>
      <c r="E120" s="113" t="s">
        <v>47</v>
      </c>
      <c r="F120" s="113" t="s">
        <v>48</v>
      </c>
      <c r="G120" s="113" t="s">
        <v>111</v>
      </c>
      <c r="H120" s="113" t="s">
        <v>112</v>
      </c>
      <c r="I120" s="113" t="s">
        <v>113</v>
      </c>
      <c r="J120" s="114" t="s">
        <v>96</v>
      </c>
      <c r="K120" s="115" t="s">
        <v>114</v>
      </c>
      <c r="L120" s="111"/>
      <c r="M120" s="48" t="s">
        <v>1</v>
      </c>
      <c r="N120" s="49" t="s">
        <v>30</v>
      </c>
      <c r="O120" s="49" t="s">
        <v>115</v>
      </c>
      <c r="P120" s="49" t="s">
        <v>116</v>
      </c>
      <c r="Q120" s="49" t="s">
        <v>117</v>
      </c>
      <c r="R120" s="49" t="s">
        <v>118</v>
      </c>
      <c r="S120" s="49" t="s">
        <v>119</v>
      </c>
      <c r="T120" s="50" t="s">
        <v>120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</row>
    <row r="121" spans="1:65" ht="22.5" customHeight="1">
      <c r="A121" s="15"/>
      <c r="B121" s="16"/>
      <c r="C121" s="54" t="s">
        <v>97</v>
      </c>
      <c r="D121" s="15"/>
      <c r="E121" s="15"/>
      <c r="F121" s="15"/>
      <c r="G121" s="15"/>
      <c r="H121" s="15"/>
      <c r="I121" s="15"/>
      <c r="J121" s="116">
        <f t="shared" ref="J121:J123" si="2">BK121</f>
        <v>0</v>
      </c>
      <c r="K121" s="15"/>
      <c r="L121" s="16"/>
      <c r="M121" s="51"/>
      <c r="N121" s="43"/>
      <c r="O121" s="43"/>
      <c r="P121" s="117">
        <f>P122</f>
        <v>24.087093000000003</v>
      </c>
      <c r="Q121" s="43"/>
      <c r="R121" s="117">
        <f>R122</f>
        <v>26.031382999999998</v>
      </c>
      <c r="S121" s="43"/>
      <c r="T121" s="118">
        <f>T122</f>
        <v>0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3" t="s">
        <v>65</v>
      </c>
      <c r="AU121" s="3" t="s">
        <v>98</v>
      </c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19">
        <f>BK122</f>
        <v>0</v>
      </c>
      <c r="BL121" s="15"/>
      <c r="BM121" s="15"/>
    </row>
    <row r="122" spans="1:65" ht="25.5" customHeight="1">
      <c r="A122" s="120"/>
      <c r="B122" s="121"/>
      <c r="C122" s="120"/>
      <c r="D122" s="122" t="s">
        <v>65</v>
      </c>
      <c r="E122" s="123" t="s">
        <v>121</v>
      </c>
      <c r="F122" s="123" t="s">
        <v>122</v>
      </c>
      <c r="G122" s="120"/>
      <c r="H122" s="120"/>
      <c r="I122" s="120"/>
      <c r="J122" s="124">
        <f t="shared" si="2"/>
        <v>0</v>
      </c>
      <c r="K122" s="120"/>
      <c r="L122" s="121"/>
      <c r="M122" s="125"/>
      <c r="N122" s="120"/>
      <c r="O122" s="120"/>
      <c r="P122" s="126">
        <f>P123+P127+P132+P135</f>
        <v>24.087093000000003</v>
      </c>
      <c r="Q122" s="120"/>
      <c r="R122" s="126">
        <f>R123+R127+R132+R135</f>
        <v>26.031382999999998</v>
      </c>
      <c r="S122" s="120"/>
      <c r="T122" s="127">
        <f>T123+T127+T132+T135</f>
        <v>0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2" t="s">
        <v>74</v>
      </c>
      <c r="AS122" s="120"/>
      <c r="AT122" s="128" t="s">
        <v>65</v>
      </c>
      <c r="AU122" s="128" t="s">
        <v>66</v>
      </c>
      <c r="AV122" s="120"/>
      <c r="AW122" s="120"/>
      <c r="AX122" s="120"/>
      <c r="AY122" s="122" t="s">
        <v>123</v>
      </c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9">
        <f>BK123+BK127+BK132+BK135</f>
        <v>0</v>
      </c>
      <c r="BL122" s="120"/>
      <c r="BM122" s="120"/>
    </row>
    <row r="123" spans="1:65" ht="22.5" customHeight="1">
      <c r="A123" s="120"/>
      <c r="B123" s="121"/>
      <c r="C123" s="120"/>
      <c r="D123" s="122" t="s">
        <v>65</v>
      </c>
      <c r="E123" s="130" t="s">
        <v>74</v>
      </c>
      <c r="F123" s="130" t="s">
        <v>124</v>
      </c>
      <c r="G123" s="120"/>
      <c r="H123" s="120"/>
      <c r="I123" s="120"/>
      <c r="J123" s="131">
        <f t="shared" si="2"/>
        <v>0</v>
      </c>
      <c r="K123" s="120"/>
      <c r="L123" s="121"/>
      <c r="M123" s="125"/>
      <c r="N123" s="120"/>
      <c r="O123" s="120"/>
      <c r="P123" s="126">
        <f>SUM(P124:P126)</f>
        <v>3.8696000000000002</v>
      </c>
      <c r="Q123" s="120"/>
      <c r="R123" s="126">
        <f>SUM(R124:R126)</f>
        <v>0</v>
      </c>
      <c r="S123" s="120"/>
      <c r="T123" s="127">
        <f>SUM(T124:T126)</f>
        <v>0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2" t="s">
        <v>74</v>
      </c>
      <c r="AS123" s="120"/>
      <c r="AT123" s="128" t="s">
        <v>65</v>
      </c>
      <c r="AU123" s="128" t="s">
        <v>74</v>
      </c>
      <c r="AV123" s="120"/>
      <c r="AW123" s="120"/>
      <c r="AX123" s="120"/>
      <c r="AY123" s="122" t="s">
        <v>123</v>
      </c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9">
        <f>SUM(BK124:BK126)</f>
        <v>0</v>
      </c>
      <c r="BL123" s="120"/>
      <c r="BM123" s="120"/>
    </row>
    <row r="124" spans="1:65" ht="24" customHeight="1">
      <c r="A124" s="15"/>
      <c r="B124" s="16"/>
      <c r="C124" s="132" t="s">
        <v>74</v>
      </c>
      <c r="D124" s="132" t="s">
        <v>125</v>
      </c>
      <c r="E124" s="133" t="s">
        <v>271</v>
      </c>
      <c r="F124" s="134" t="s">
        <v>272</v>
      </c>
      <c r="G124" s="135" t="s">
        <v>128</v>
      </c>
      <c r="H124" s="136">
        <v>7</v>
      </c>
      <c r="I124" s="137"/>
      <c r="J124" s="137">
        <f t="shared" ref="J124:J126" si="3">ROUND(I124*H124,2)</f>
        <v>0</v>
      </c>
      <c r="K124" s="138"/>
      <c r="L124" s="16"/>
      <c r="M124" s="139" t="s">
        <v>1</v>
      </c>
      <c r="N124" s="140" t="s">
        <v>32</v>
      </c>
      <c r="O124" s="141">
        <v>0.46</v>
      </c>
      <c r="P124" s="141">
        <f t="shared" ref="P124:P126" si="4">O124*H124</f>
        <v>3.22</v>
      </c>
      <c r="Q124" s="141">
        <v>0</v>
      </c>
      <c r="R124" s="141">
        <f t="shared" ref="R124:R126" si="5">Q124*H124</f>
        <v>0</v>
      </c>
      <c r="S124" s="141">
        <v>0</v>
      </c>
      <c r="T124" s="142">
        <f t="shared" ref="T124:T126" si="6">S124*H124</f>
        <v>0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43" t="s">
        <v>129</v>
      </c>
      <c r="AS124" s="15"/>
      <c r="AT124" s="143" t="s">
        <v>125</v>
      </c>
      <c r="AU124" s="143" t="s">
        <v>130</v>
      </c>
      <c r="AV124" s="15"/>
      <c r="AW124" s="15"/>
      <c r="AX124" s="15"/>
      <c r="AY124" s="3" t="s">
        <v>123</v>
      </c>
      <c r="AZ124" s="15"/>
      <c r="BA124" s="15"/>
      <c r="BB124" s="15"/>
      <c r="BC124" s="15"/>
      <c r="BD124" s="15"/>
      <c r="BE124" s="144">
        <f t="shared" ref="BE124:BE126" si="7">IF(N124="základná",J124,0)</f>
        <v>0</v>
      </c>
      <c r="BF124" s="144">
        <f t="shared" ref="BF124:BF126" si="8">IF(N124="znížená",J124,0)</f>
        <v>0</v>
      </c>
      <c r="BG124" s="144">
        <f t="shared" ref="BG124:BG126" si="9">IF(N124="zákl. prenesená",J124,0)</f>
        <v>0</v>
      </c>
      <c r="BH124" s="144">
        <f t="shared" ref="BH124:BH126" si="10">IF(N124="zníž. prenesená",J124,0)</f>
        <v>0</v>
      </c>
      <c r="BI124" s="144">
        <f t="shared" ref="BI124:BI126" si="11">IF(N124="nulová",J124,0)</f>
        <v>0</v>
      </c>
      <c r="BJ124" s="3" t="s">
        <v>130</v>
      </c>
      <c r="BK124" s="144">
        <f t="shared" ref="BK124:BK126" si="12">ROUND(I124*H124,2)</f>
        <v>0</v>
      </c>
      <c r="BL124" s="3" t="s">
        <v>129</v>
      </c>
      <c r="BM124" s="143" t="s">
        <v>273</v>
      </c>
    </row>
    <row r="125" spans="1:65" ht="24" customHeight="1">
      <c r="A125" s="15"/>
      <c r="B125" s="16"/>
      <c r="C125" s="132" t="s">
        <v>130</v>
      </c>
      <c r="D125" s="132" t="s">
        <v>125</v>
      </c>
      <c r="E125" s="133" t="s">
        <v>274</v>
      </c>
      <c r="F125" s="134" t="s">
        <v>275</v>
      </c>
      <c r="G125" s="135" t="s">
        <v>128</v>
      </c>
      <c r="H125" s="136">
        <v>7</v>
      </c>
      <c r="I125" s="137"/>
      <c r="J125" s="137">
        <f t="shared" si="3"/>
        <v>0</v>
      </c>
      <c r="K125" s="138"/>
      <c r="L125" s="16"/>
      <c r="M125" s="139" t="s">
        <v>1</v>
      </c>
      <c r="N125" s="140" t="s">
        <v>32</v>
      </c>
      <c r="O125" s="141">
        <v>5.6000000000000001E-2</v>
      </c>
      <c r="P125" s="141">
        <f t="shared" si="4"/>
        <v>0.39200000000000002</v>
      </c>
      <c r="Q125" s="141">
        <v>0</v>
      </c>
      <c r="R125" s="141">
        <f t="shared" si="5"/>
        <v>0</v>
      </c>
      <c r="S125" s="141">
        <v>0</v>
      </c>
      <c r="T125" s="142">
        <f t="shared" si="6"/>
        <v>0</v>
      </c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43" t="s">
        <v>129</v>
      </c>
      <c r="AS125" s="15"/>
      <c r="AT125" s="143" t="s">
        <v>125</v>
      </c>
      <c r="AU125" s="143" t="s">
        <v>130</v>
      </c>
      <c r="AV125" s="15"/>
      <c r="AW125" s="15"/>
      <c r="AX125" s="15"/>
      <c r="AY125" s="3" t="s">
        <v>123</v>
      </c>
      <c r="AZ125" s="15"/>
      <c r="BA125" s="15"/>
      <c r="BB125" s="15"/>
      <c r="BC125" s="15"/>
      <c r="BD125" s="15"/>
      <c r="BE125" s="144">
        <f t="shared" si="7"/>
        <v>0</v>
      </c>
      <c r="BF125" s="144">
        <f t="shared" si="8"/>
        <v>0</v>
      </c>
      <c r="BG125" s="144">
        <f t="shared" si="9"/>
        <v>0</v>
      </c>
      <c r="BH125" s="144">
        <f t="shared" si="10"/>
        <v>0</v>
      </c>
      <c r="BI125" s="144">
        <f t="shared" si="11"/>
        <v>0</v>
      </c>
      <c r="BJ125" s="3" t="s">
        <v>130</v>
      </c>
      <c r="BK125" s="144">
        <f t="shared" si="12"/>
        <v>0</v>
      </c>
      <c r="BL125" s="3" t="s">
        <v>129</v>
      </c>
      <c r="BM125" s="143" t="s">
        <v>276</v>
      </c>
    </row>
    <row r="126" spans="1:65" ht="37.5" customHeight="1">
      <c r="A126" s="15"/>
      <c r="B126" s="16"/>
      <c r="C126" s="132" t="s">
        <v>135</v>
      </c>
      <c r="D126" s="132" t="s">
        <v>125</v>
      </c>
      <c r="E126" s="133" t="s">
        <v>277</v>
      </c>
      <c r="F126" s="134" t="s">
        <v>278</v>
      </c>
      <c r="G126" s="135" t="s">
        <v>128</v>
      </c>
      <c r="H126" s="136">
        <v>7</v>
      </c>
      <c r="I126" s="137"/>
      <c r="J126" s="137">
        <f t="shared" si="3"/>
        <v>0</v>
      </c>
      <c r="K126" s="138"/>
      <c r="L126" s="16"/>
      <c r="M126" s="139" t="s">
        <v>1</v>
      </c>
      <c r="N126" s="140" t="s">
        <v>32</v>
      </c>
      <c r="O126" s="141">
        <v>3.6799999999999999E-2</v>
      </c>
      <c r="P126" s="141">
        <f t="shared" si="4"/>
        <v>0.2576</v>
      </c>
      <c r="Q126" s="141">
        <v>0</v>
      </c>
      <c r="R126" s="141">
        <f t="shared" si="5"/>
        <v>0</v>
      </c>
      <c r="S126" s="141">
        <v>0</v>
      </c>
      <c r="T126" s="142">
        <f t="shared" si="6"/>
        <v>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43" t="s">
        <v>129</v>
      </c>
      <c r="AS126" s="15"/>
      <c r="AT126" s="143" t="s">
        <v>125</v>
      </c>
      <c r="AU126" s="143" t="s">
        <v>130</v>
      </c>
      <c r="AV126" s="15"/>
      <c r="AW126" s="15"/>
      <c r="AX126" s="15"/>
      <c r="AY126" s="3" t="s">
        <v>123</v>
      </c>
      <c r="AZ126" s="15"/>
      <c r="BA126" s="15"/>
      <c r="BB126" s="15"/>
      <c r="BC126" s="15"/>
      <c r="BD126" s="15"/>
      <c r="BE126" s="144">
        <f t="shared" si="7"/>
        <v>0</v>
      </c>
      <c r="BF126" s="144">
        <f t="shared" si="8"/>
        <v>0</v>
      </c>
      <c r="BG126" s="144">
        <f t="shared" si="9"/>
        <v>0</v>
      </c>
      <c r="BH126" s="144">
        <f t="shared" si="10"/>
        <v>0</v>
      </c>
      <c r="BI126" s="144">
        <f t="shared" si="11"/>
        <v>0</v>
      </c>
      <c r="BJ126" s="3" t="s">
        <v>130</v>
      </c>
      <c r="BK126" s="144">
        <f t="shared" si="12"/>
        <v>0</v>
      </c>
      <c r="BL126" s="3" t="s">
        <v>129</v>
      </c>
      <c r="BM126" s="143" t="s">
        <v>279</v>
      </c>
    </row>
    <row r="127" spans="1:65" ht="22.5" customHeight="1">
      <c r="A127" s="120"/>
      <c r="B127" s="121"/>
      <c r="C127" s="120"/>
      <c r="D127" s="122" t="s">
        <v>65</v>
      </c>
      <c r="E127" s="130" t="s">
        <v>143</v>
      </c>
      <c r="F127" s="130" t="s">
        <v>280</v>
      </c>
      <c r="G127" s="120"/>
      <c r="H127" s="120"/>
      <c r="I127" s="120"/>
      <c r="J127" s="131">
        <f>BK127</f>
        <v>0</v>
      </c>
      <c r="K127" s="120"/>
      <c r="L127" s="121"/>
      <c r="M127" s="125"/>
      <c r="N127" s="120"/>
      <c r="O127" s="120"/>
      <c r="P127" s="126">
        <f>SUM(P128:P131)</f>
        <v>4.1377000000000006</v>
      </c>
      <c r="Q127" s="120"/>
      <c r="R127" s="126">
        <f>SUM(R128:R131)</f>
        <v>20.539532999999999</v>
      </c>
      <c r="S127" s="120"/>
      <c r="T127" s="127">
        <f>SUM(T128:T131)</f>
        <v>0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2" t="s">
        <v>74</v>
      </c>
      <c r="AS127" s="120"/>
      <c r="AT127" s="128" t="s">
        <v>65</v>
      </c>
      <c r="AU127" s="128" t="s">
        <v>74</v>
      </c>
      <c r="AV127" s="120"/>
      <c r="AW127" s="120"/>
      <c r="AX127" s="120"/>
      <c r="AY127" s="122" t="s">
        <v>123</v>
      </c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9">
        <f>SUM(BK128:BK131)</f>
        <v>0</v>
      </c>
      <c r="BL127" s="120"/>
      <c r="BM127" s="120"/>
    </row>
    <row r="128" spans="1:65" ht="24" customHeight="1">
      <c r="A128" s="15"/>
      <c r="B128" s="16"/>
      <c r="C128" s="132" t="s">
        <v>129</v>
      </c>
      <c r="D128" s="132" t="s">
        <v>125</v>
      </c>
      <c r="E128" s="133" t="s">
        <v>281</v>
      </c>
      <c r="F128" s="134" t="s">
        <v>282</v>
      </c>
      <c r="G128" s="135" t="s">
        <v>150</v>
      </c>
      <c r="H128" s="136">
        <v>35</v>
      </c>
      <c r="I128" s="137"/>
      <c r="J128" s="137">
        <f t="shared" ref="J128:J131" si="13">ROUND(I128*H128,2)</f>
        <v>0</v>
      </c>
      <c r="K128" s="138"/>
      <c r="L128" s="16"/>
      <c r="M128" s="139" t="s">
        <v>1</v>
      </c>
      <c r="N128" s="140" t="s">
        <v>32</v>
      </c>
      <c r="O128" s="141">
        <v>2.2120000000000001E-2</v>
      </c>
      <c r="P128" s="141">
        <f t="shared" ref="P128:P131" si="14">O128*H128</f>
        <v>0.7742</v>
      </c>
      <c r="Q128" s="141">
        <v>0.18906999999999999</v>
      </c>
      <c r="R128" s="141">
        <f t="shared" ref="R128:R131" si="15">Q128*H128</f>
        <v>6.6174499999999998</v>
      </c>
      <c r="S128" s="141">
        <v>0</v>
      </c>
      <c r="T128" s="142">
        <f t="shared" ref="T128:T131" si="16">S128*H128</f>
        <v>0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43" t="s">
        <v>129</v>
      </c>
      <c r="AS128" s="15"/>
      <c r="AT128" s="143" t="s">
        <v>125</v>
      </c>
      <c r="AU128" s="143" t="s">
        <v>130</v>
      </c>
      <c r="AV128" s="15"/>
      <c r="AW128" s="15"/>
      <c r="AX128" s="15"/>
      <c r="AY128" s="3" t="s">
        <v>123</v>
      </c>
      <c r="AZ128" s="15"/>
      <c r="BA128" s="15"/>
      <c r="BB128" s="15"/>
      <c r="BC128" s="15"/>
      <c r="BD128" s="15"/>
      <c r="BE128" s="144">
        <f t="shared" ref="BE128:BE131" si="17">IF(N128="základná",J128,0)</f>
        <v>0</v>
      </c>
      <c r="BF128" s="144">
        <f t="shared" ref="BF128:BF131" si="18">IF(N128="znížená",J128,0)</f>
        <v>0</v>
      </c>
      <c r="BG128" s="144">
        <f t="shared" ref="BG128:BG131" si="19">IF(N128="zákl. prenesená",J128,0)</f>
        <v>0</v>
      </c>
      <c r="BH128" s="144">
        <f t="shared" ref="BH128:BH131" si="20">IF(N128="zníž. prenesená",J128,0)</f>
        <v>0</v>
      </c>
      <c r="BI128" s="144">
        <f t="shared" ref="BI128:BI131" si="21">IF(N128="nulová",J128,0)</f>
        <v>0</v>
      </c>
      <c r="BJ128" s="3" t="s">
        <v>130</v>
      </c>
      <c r="BK128" s="144">
        <f t="shared" ref="BK128:BK131" si="22">ROUND(I128*H128,2)</f>
        <v>0</v>
      </c>
      <c r="BL128" s="3" t="s">
        <v>129</v>
      </c>
      <c r="BM128" s="143" t="s">
        <v>283</v>
      </c>
    </row>
    <row r="129" spans="1:65" ht="37.5" customHeight="1">
      <c r="A129" s="15"/>
      <c r="B129" s="16"/>
      <c r="C129" s="132" t="s">
        <v>143</v>
      </c>
      <c r="D129" s="132" t="s">
        <v>125</v>
      </c>
      <c r="E129" s="133" t="s">
        <v>284</v>
      </c>
      <c r="F129" s="134" t="s">
        <v>285</v>
      </c>
      <c r="G129" s="135" t="s">
        <v>150</v>
      </c>
      <c r="H129" s="136">
        <v>35</v>
      </c>
      <c r="I129" s="137"/>
      <c r="J129" s="137">
        <f t="shared" si="13"/>
        <v>0</v>
      </c>
      <c r="K129" s="138"/>
      <c r="L129" s="16"/>
      <c r="M129" s="139" t="s">
        <v>1</v>
      </c>
      <c r="N129" s="140" t="s">
        <v>32</v>
      </c>
      <c r="O129" s="141">
        <v>2.4119999999999999E-2</v>
      </c>
      <c r="P129" s="141">
        <f t="shared" si="14"/>
        <v>0.84419999999999995</v>
      </c>
      <c r="Q129" s="141">
        <v>0.28731000000000001</v>
      </c>
      <c r="R129" s="141">
        <f t="shared" si="15"/>
        <v>10.05585</v>
      </c>
      <c r="S129" s="141">
        <v>0</v>
      </c>
      <c r="T129" s="142">
        <f t="shared" si="16"/>
        <v>0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43" t="s">
        <v>129</v>
      </c>
      <c r="AS129" s="15"/>
      <c r="AT129" s="143" t="s">
        <v>125</v>
      </c>
      <c r="AU129" s="143" t="s">
        <v>130</v>
      </c>
      <c r="AV129" s="15"/>
      <c r="AW129" s="15"/>
      <c r="AX129" s="15"/>
      <c r="AY129" s="3" t="s">
        <v>123</v>
      </c>
      <c r="AZ129" s="15"/>
      <c r="BA129" s="15"/>
      <c r="BB129" s="15"/>
      <c r="BC129" s="15"/>
      <c r="BD129" s="15"/>
      <c r="BE129" s="144">
        <f t="shared" si="17"/>
        <v>0</v>
      </c>
      <c r="BF129" s="144">
        <f t="shared" si="18"/>
        <v>0</v>
      </c>
      <c r="BG129" s="144">
        <f t="shared" si="19"/>
        <v>0</v>
      </c>
      <c r="BH129" s="144">
        <f t="shared" si="20"/>
        <v>0</v>
      </c>
      <c r="BI129" s="144">
        <f t="shared" si="21"/>
        <v>0</v>
      </c>
      <c r="BJ129" s="3" t="s">
        <v>130</v>
      </c>
      <c r="BK129" s="144">
        <f t="shared" si="22"/>
        <v>0</v>
      </c>
      <c r="BL129" s="3" t="s">
        <v>129</v>
      </c>
      <c r="BM129" s="143" t="s">
        <v>286</v>
      </c>
    </row>
    <row r="130" spans="1:65" ht="33" customHeight="1">
      <c r="A130" s="15"/>
      <c r="B130" s="16"/>
      <c r="C130" s="132" t="s">
        <v>147</v>
      </c>
      <c r="D130" s="132" t="s">
        <v>125</v>
      </c>
      <c r="E130" s="133" t="s">
        <v>287</v>
      </c>
      <c r="F130" s="134" t="s">
        <v>288</v>
      </c>
      <c r="G130" s="135" t="s">
        <v>150</v>
      </c>
      <c r="H130" s="136">
        <v>35</v>
      </c>
      <c r="I130" s="137"/>
      <c r="J130" s="137">
        <f t="shared" si="13"/>
        <v>0</v>
      </c>
      <c r="K130" s="138"/>
      <c r="L130" s="16"/>
      <c r="M130" s="139" t="s">
        <v>1</v>
      </c>
      <c r="N130" s="140" t="s">
        <v>32</v>
      </c>
      <c r="O130" s="141">
        <v>2.0200000000000001E-3</v>
      </c>
      <c r="P130" s="141">
        <f t="shared" si="14"/>
        <v>7.0699999999999999E-2</v>
      </c>
      <c r="Q130" s="141">
        <v>5.1000000000000004E-4</v>
      </c>
      <c r="R130" s="141">
        <f t="shared" si="15"/>
        <v>1.7850000000000001E-2</v>
      </c>
      <c r="S130" s="141">
        <v>0</v>
      </c>
      <c r="T130" s="142">
        <f t="shared" si="16"/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43" t="s">
        <v>129</v>
      </c>
      <c r="AS130" s="15"/>
      <c r="AT130" s="143" t="s">
        <v>125</v>
      </c>
      <c r="AU130" s="143" t="s">
        <v>130</v>
      </c>
      <c r="AV130" s="15"/>
      <c r="AW130" s="15"/>
      <c r="AX130" s="15"/>
      <c r="AY130" s="3" t="s">
        <v>123</v>
      </c>
      <c r="AZ130" s="15"/>
      <c r="BA130" s="15"/>
      <c r="BB130" s="15"/>
      <c r="BC130" s="15"/>
      <c r="BD130" s="15"/>
      <c r="BE130" s="144">
        <f t="shared" si="17"/>
        <v>0</v>
      </c>
      <c r="BF130" s="144">
        <f t="shared" si="18"/>
        <v>0</v>
      </c>
      <c r="BG130" s="144">
        <f t="shared" si="19"/>
        <v>0</v>
      </c>
      <c r="BH130" s="144">
        <f t="shared" si="20"/>
        <v>0</v>
      </c>
      <c r="BI130" s="144">
        <f t="shared" si="21"/>
        <v>0</v>
      </c>
      <c r="BJ130" s="3" t="s">
        <v>130</v>
      </c>
      <c r="BK130" s="144">
        <f t="shared" si="22"/>
        <v>0</v>
      </c>
      <c r="BL130" s="3" t="s">
        <v>129</v>
      </c>
      <c r="BM130" s="143" t="s">
        <v>289</v>
      </c>
    </row>
    <row r="131" spans="1:65" ht="33" customHeight="1">
      <c r="A131" s="15"/>
      <c r="B131" s="16"/>
      <c r="C131" s="132" t="s">
        <v>152</v>
      </c>
      <c r="D131" s="132" t="s">
        <v>125</v>
      </c>
      <c r="E131" s="133" t="s">
        <v>290</v>
      </c>
      <c r="F131" s="134" t="s">
        <v>291</v>
      </c>
      <c r="G131" s="135" t="s">
        <v>150</v>
      </c>
      <c r="H131" s="136">
        <v>37.1</v>
      </c>
      <c r="I131" s="137"/>
      <c r="J131" s="137">
        <f t="shared" si="13"/>
        <v>0</v>
      </c>
      <c r="K131" s="138"/>
      <c r="L131" s="16"/>
      <c r="M131" s="139" t="s">
        <v>1</v>
      </c>
      <c r="N131" s="140" t="s">
        <v>32</v>
      </c>
      <c r="O131" s="141">
        <v>6.6000000000000003E-2</v>
      </c>
      <c r="P131" s="141">
        <f t="shared" si="14"/>
        <v>2.4486000000000003</v>
      </c>
      <c r="Q131" s="141">
        <v>0.10373</v>
      </c>
      <c r="R131" s="141">
        <f t="shared" si="15"/>
        <v>3.8483830000000001</v>
      </c>
      <c r="S131" s="141">
        <v>0</v>
      </c>
      <c r="T131" s="142">
        <f t="shared" si="16"/>
        <v>0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43" t="s">
        <v>129</v>
      </c>
      <c r="AS131" s="15"/>
      <c r="AT131" s="143" t="s">
        <v>125</v>
      </c>
      <c r="AU131" s="143" t="s">
        <v>130</v>
      </c>
      <c r="AV131" s="15"/>
      <c r="AW131" s="15"/>
      <c r="AX131" s="15"/>
      <c r="AY131" s="3" t="s">
        <v>123</v>
      </c>
      <c r="AZ131" s="15"/>
      <c r="BA131" s="15"/>
      <c r="BB131" s="15"/>
      <c r="BC131" s="15"/>
      <c r="BD131" s="15"/>
      <c r="BE131" s="144">
        <f t="shared" si="17"/>
        <v>0</v>
      </c>
      <c r="BF131" s="144">
        <f t="shared" si="18"/>
        <v>0</v>
      </c>
      <c r="BG131" s="144">
        <f t="shared" si="19"/>
        <v>0</v>
      </c>
      <c r="BH131" s="144">
        <f t="shared" si="20"/>
        <v>0</v>
      </c>
      <c r="BI131" s="144">
        <f t="shared" si="21"/>
        <v>0</v>
      </c>
      <c r="BJ131" s="3" t="s">
        <v>130</v>
      </c>
      <c r="BK131" s="144">
        <f t="shared" si="22"/>
        <v>0</v>
      </c>
      <c r="BL131" s="3" t="s">
        <v>129</v>
      </c>
      <c r="BM131" s="143" t="s">
        <v>292</v>
      </c>
    </row>
    <row r="132" spans="1:65" ht="22.5" customHeight="1">
      <c r="A132" s="120"/>
      <c r="B132" s="121"/>
      <c r="C132" s="120"/>
      <c r="D132" s="122" t="s">
        <v>65</v>
      </c>
      <c r="E132" s="130" t="s">
        <v>160</v>
      </c>
      <c r="F132" s="130" t="s">
        <v>293</v>
      </c>
      <c r="G132" s="120"/>
      <c r="H132" s="120"/>
      <c r="I132" s="120"/>
      <c r="J132" s="131">
        <f>BK132</f>
        <v>0</v>
      </c>
      <c r="K132" s="120"/>
      <c r="L132" s="121"/>
      <c r="M132" s="125"/>
      <c r="N132" s="120"/>
      <c r="O132" s="120"/>
      <c r="P132" s="126">
        <f>SUM(P133:P134)</f>
        <v>5.94</v>
      </c>
      <c r="Q132" s="120"/>
      <c r="R132" s="126">
        <f>SUM(R133:R134)</f>
        <v>5.4918500000000003</v>
      </c>
      <c r="S132" s="120"/>
      <c r="T132" s="127">
        <f>SUM(T133:T134)</f>
        <v>0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2" t="s">
        <v>74</v>
      </c>
      <c r="AS132" s="120"/>
      <c r="AT132" s="128" t="s">
        <v>65</v>
      </c>
      <c r="AU132" s="128" t="s">
        <v>74</v>
      </c>
      <c r="AV132" s="120"/>
      <c r="AW132" s="120"/>
      <c r="AX132" s="120"/>
      <c r="AY132" s="122" t="s">
        <v>123</v>
      </c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9">
        <f>SUM(BK133:BK134)</f>
        <v>0</v>
      </c>
      <c r="BL132" s="120"/>
      <c r="BM132" s="120"/>
    </row>
    <row r="133" spans="1:65" ht="37.5" customHeight="1">
      <c r="A133" s="15"/>
      <c r="B133" s="16"/>
      <c r="C133" s="132" t="s">
        <v>156</v>
      </c>
      <c r="D133" s="132" t="s">
        <v>125</v>
      </c>
      <c r="E133" s="133" t="s">
        <v>294</v>
      </c>
      <c r="F133" s="134" t="s">
        <v>295</v>
      </c>
      <c r="G133" s="135" t="s">
        <v>187</v>
      </c>
      <c r="H133" s="136">
        <v>45</v>
      </c>
      <c r="I133" s="137"/>
      <c r="J133" s="137">
        <f t="shared" ref="J133:J134" si="23">ROUND(I133*H133,2)</f>
        <v>0</v>
      </c>
      <c r="K133" s="138"/>
      <c r="L133" s="16"/>
      <c r="M133" s="139" t="s">
        <v>1</v>
      </c>
      <c r="N133" s="140" t="s">
        <v>32</v>
      </c>
      <c r="O133" s="141">
        <v>0.13200000000000001</v>
      </c>
      <c r="P133" s="141">
        <f t="shared" ref="P133:P134" si="24">O133*H133</f>
        <v>5.94</v>
      </c>
      <c r="Q133" s="141">
        <v>9.8530000000000006E-2</v>
      </c>
      <c r="R133" s="141">
        <f t="shared" ref="R133:R134" si="25">Q133*H133</f>
        <v>4.4338500000000005</v>
      </c>
      <c r="S133" s="141">
        <v>0</v>
      </c>
      <c r="T133" s="142">
        <f t="shared" ref="T133:T134" si="26">S133*H133</f>
        <v>0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43" t="s">
        <v>129</v>
      </c>
      <c r="AS133" s="15"/>
      <c r="AT133" s="143" t="s">
        <v>125</v>
      </c>
      <c r="AU133" s="143" t="s">
        <v>130</v>
      </c>
      <c r="AV133" s="15"/>
      <c r="AW133" s="15"/>
      <c r="AX133" s="15"/>
      <c r="AY133" s="3" t="s">
        <v>123</v>
      </c>
      <c r="AZ133" s="15"/>
      <c r="BA133" s="15"/>
      <c r="BB133" s="15"/>
      <c r="BC133" s="15"/>
      <c r="BD133" s="15"/>
      <c r="BE133" s="144">
        <f t="shared" ref="BE133:BE134" si="27">IF(N133="základná",J133,0)</f>
        <v>0</v>
      </c>
      <c r="BF133" s="144">
        <f t="shared" ref="BF133:BF134" si="28">IF(N133="znížená",J133,0)</f>
        <v>0</v>
      </c>
      <c r="BG133" s="144">
        <f t="shared" ref="BG133:BG134" si="29">IF(N133="zákl. prenesená",J133,0)</f>
        <v>0</v>
      </c>
      <c r="BH133" s="144">
        <f t="shared" ref="BH133:BH134" si="30">IF(N133="zníž. prenesená",J133,0)</f>
        <v>0</v>
      </c>
      <c r="BI133" s="144">
        <f t="shared" ref="BI133:BI134" si="31">IF(N133="nulová",J133,0)</f>
        <v>0</v>
      </c>
      <c r="BJ133" s="3" t="s">
        <v>130</v>
      </c>
      <c r="BK133" s="144">
        <f t="shared" ref="BK133:BK134" si="32">ROUND(I133*H133,2)</f>
        <v>0</v>
      </c>
      <c r="BL133" s="3" t="s">
        <v>129</v>
      </c>
      <c r="BM133" s="143" t="s">
        <v>296</v>
      </c>
    </row>
    <row r="134" spans="1:65" ht="21.75" customHeight="1">
      <c r="A134" s="15"/>
      <c r="B134" s="16"/>
      <c r="C134" s="145" t="s">
        <v>160</v>
      </c>
      <c r="D134" s="145" t="s">
        <v>198</v>
      </c>
      <c r="E134" s="146" t="s">
        <v>297</v>
      </c>
      <c r="F134" s="147" t="s">
        <v>298</v>
      </c>
      <c r="G134" s="148" t="s">
        <v>299</v>
      </c>
      <c r="H134" s="149">
        <v>46</v>
      </c>
      <c r="I134" s="150"/>
      <c r="J134" s="150">
        <f t="shared" si="23"/>
        <v>0</v>
      </c>
      <c r="K134" s="151"/>
      <c r="L134" s="152"/>
      <c r="M134" s="153" t="s">
        <v>1</v>
      </c>
      <c r="N134" s="154" t="s">
        <v>32</v>
      </c>
      <c r="O134" s="141">
        <v>0</v>
      </c>
      <c r="P134" s="141">
        <f t="shared" si="24"/>
        <v>0</v>
      </c>
      <c r="Q134" s="141">
        <v>2.3E-2</v>
      </c>
      <c r="R134" s="141">
        <f t="shared" si="25"/>
        <v>1.0580000000000001</v>
      </c>
      <c r="S134" s="141">
        <v>0</v>
      </c>
      <c r="T134" s="142">
        <f t="shared" si="26"/>
        <v>0</v>
      </c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43" t="s">
        <v>156</v>
      </c>
      <c r="AS134" s="15"/>
      <c r="AT134" s="143" t="s">
        <v>198</v>
      </c>
      <c r="AU134" s="143" t="s">
        <v>130</v>
      </c>
      <c r="AV134" s="15"/>
      <c r="AW134" s="15"/>
      <c r="AX134" s="15"/>
      <c r="AY134" s="3" t="s">
        <v>123</v>
      </c>
      <c r="AZ134" s="15"/>
      <c r="BA134" s="15"/>
      <c r="BB134" s="15"/>
      <c r="BC134" s="15"/>
      <c r="BD134" s="15"/>
      <c r="BE134" s="144">
        <f t="shared" si="27"/>
        <v>0</v>
      </c>
      <c r="BF134" s="144">
        <f t="shared" si="28"/>
        <v>0</v>
      </c>
      <c r="BG134" s="144">
        <f t="shared" si="29"/>
        <v>0</v>
      </c>
      <c r="BH134" s="144">
        <f t="shared" si="30"/>
        <v>0</v>
      </c>
      <c r="BI134" s="144">
        <f t="shared" si="31"/>
        <v>0</v>
      </c>
      <c r="BJ134" s="3" t="s">
        <v>130</v>
      </c>
      <c r="BK134" s="144">
        <f t="shared" si="32"/>
        <v>0</v>
      </c>
      <c r="BL134" s="3" t="s">
        <v>129</v>
      </c>
      <c r="BM134" s="143" t="s">
        <v>300</v>
      </c>
    </row>
    <row r="135" spans="1:65" ht="22.5" customHeight="1">
      <c r="A135" s="120"/>
      <c r="B135" s="121"/>
      <c r="C135" s="120"/>
      <c r="D135" s="122" t="s">
        <v>65</v>
      </c>
      <c r="E135" s="130" t="s">
        <v>174</v>
      </c>
      <c r="F135" s="130" t="s">
        <v>175</v>
      </c>
      <c r="G135" s="120"/>
      <c r="H135" s="120"/>
      <c r="I135" s="120"/>
      <c r="J135" s="131">
        <f>BK135</f>
        <v>0</v>
      </c>
      <c r="K135" s="120"/>
      <c r="L135" s="121"/>
      <c r="M135" s="125"/>
      <c r="N135" s="120"/>
      <c r="O135" s="120"/>
      <c r="P135" s="126">
        <f>P136</f>
        <v>10.139792999999999</v>
      </c>
      <c r="Q135" s="120"/>
      <c r="R135" s="126">
        <f>R136</f>
        <v>0</v>
      </c>
      <c r="S135" s="120"/>
      <c r="T135" s="127">
        <f>T136</f>
        <v>0</v>
      </c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2" t="s">
        <v>74</v>
      </c>
      <c r="AS135" s="120"/>
      <c r="AT135" s="128" t="s">
        <v>65</v>
      </c>
      <c r="AU135" s="128" t="s">
        <v>74</v>
      </c>
      <c r="AV135" s="120"/>
      <c r="AW135" s="120"/>
      <c r="AX135" s="120"/>
      <c r="AY135" s="122" t="s">
        <v>123</v>
      </c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9">
        <f>BK136</f>
        <v>0</v>
      </c>
      <c r="BL135" s="120"/>
      <c r="BM135" s="120"/>
    </row>
    <row r="136" spans="1:65" ht="33" customHeight="1">
      <c r="A136" s="15"/>
      <c r="B136" s="16"/>
      <c r="C136" s="132" t="s">
        <v>165</v>
      </c>
      <c r="D136" s="132" t="s">
        <v>125</v>
      </c>
      <c r="E136" s="133" t="s">
        <v>301</v>
      </c>
      <c r="F136" s="134" t="s">
        <v>302</v>
      </c>
      <c r="G136" s="135" t="s">
        <v>172</v>
      </c>
      <c r="H136" s="136">
        <v>25.800999999999998</v>
      </c>
      <c r="I136" s="137"/>
      <c r="J136" s="137">
        <f>ROUND(I136*H136,2)</f>
        <v>0</v>
      </c>
      <c r="K136" s="138"/>
      <c r="L136" s="16"/>
      <c r="M136" s="155" t="s">
        <v>1</v>
      </c>
      <c r="N136" s="156" t="s">
        <v>32</v>
      </c>
      <c r="O136" s="157">
        <v>0.39300000000000002</v>
      </c>
      <c r="P136" s="157">
        <f>O136*H136</f>
        <v>10.139792999999999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43" t="s">
        <v>129</v>
      </c>
      <c r="AS136" s="15"/>
      <c r="AT136" s="143" t="s">
        <v>125</v>
      </c>
      <c r="AU136" s="143" t="s">
        <v>130</v>
      </c>
      <c r="AV136" s="15"/>
      <c r="AW136" s="15"/>
      <c r="AX136" s="15"/>
      <c r="AY136" s="3" t="s">
        <v>123</v>
      </c>
      <c r="AZ136" s="15"/>
      <c r="BA136" s="15"/>
      <c r="BB136" s="15"/>
      <c r="BC136" s="15"/>
      <c r="BD136" s="15"/>
      <c r="BE136" s="144">
        <f>IF(N136="základná",J136,0)</f>
        <v>0</v>
      </c>
      <c r="BF136" s="144">
        <f>IF(N136="znížená",J136,0)</f>
        <v>0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3" t="s">
        <v>130</v>
      </c>
      <c r="BK136" s="144">
        <f>ROUND(I136*H136,2)</f>
        <v>0</v>
      </c>
      <c r="BL136" s="3" t="s">
        <v>129</v>
      </c>
      <c r="BM136" s="143" t="s">
        <v>303</v>
      </c>
    </row>
    <row r="137" spans="1:65" ht="6.75" customHeight="1">
      <c r="A137" s="15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16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</sheetData>
  <autoFilter ref="C120:K136" xr:uid="{00000000-0009-0000-0000-000003000000}"/>
  <mergeCells count="9">
    <mergeCell ref="E87:H87"/>
    <mergeCell ref="E85:H85"/>
    <mergeCell ref="E111:H111"/>
    <mergeCell ref="E113:H113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scale="51" fitToHeight="0" orientation="portrait" r:id="rId1"/>
  <headerFooter>
    <oddFooter>&amp;CStrana &amp;P 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36"/>
  <sheetViews>
    <sheetView showGridLines="0" workbookViewId="0">
      <selection activeCell="J12" sqref="J12"/>
    </sheetView>
  </sheetViews>
  <sheetFormatPr defaultColWidth="20.140625" defaultRowHeight="15" customHeight="1"/>
  <cols>
    <col min="1" max="1" width="11.5703125" customWidth="1"/>
    <col min="2" max="2" width="1.5703125" customWidth="1"/>
    <col min="3" max="3" width="5.85546875" customWidth="1"/>
    <col min="4" max="4" width="6" customWidth="1"/>
    <col min="5" max="5" width="24" customWidth="1"/>
    <col min="6" max="6" width="71.140625" customWidth="1"/>
    <col min="7" max="7" width="10.42578125" customWidth="1"/>
    <col min="8" max="8" width="19.5703125" customWidth="1"/>
    <col min="9" max="9" width="22.140625" customWidth="1"/>
    <col min="10" max="10" width="31.140625" customWidth="1"/>
    <col min="11" max="11" width="31.140625" hidden="1" customWidth="1"/>
    <col min="12" max="12" width="13" customWidth="1"/>
    <col min="13" max="13" width="15.140625" hidden="1" customWidth="1"/>
    <col min="14" max="14" width="13" hidden="1" customWidth="1"/>
    <col min="15" max="20" width="19.85546875" hidden="1" customWidth="1"/>
    <col min="21" max="21" width="22.85546875" hidden="1" customWidth="1"/>
    <col min="22" max="22" width="17.140625" customWidth="1"/>
    <col min="23" max="23" width="22.85546875" customWidth="1"/>
    <col min="24" max="24" width="17.140625" customWidth="1"/>
    <col min="25" max="25" width="21" customWidth="1"/>
    <col min="26" max="26" width="15.42578125" customWidth="1"/>
    <col min="27" max="27" width="21" customWidth="1"/>
    <col min="28" max="28" width="22.85546875" customWidth="1"/>
    <col min="29" max="29" width="15.42578125" customWidth="1"/>
    <col min="30" max="30" width="21" customWidth="1"/>
    <col min="31" max="31" width="22.85546875" customWidth="1"/>
    <col min="32" max="43" width="12.140625" customWidth="1"/>
    <col min="44" max="65" width="13" hidden="1" customWidth="1"/>
  </cols>
  <sheetData>
    <row r="1" spans="1:65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8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84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66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91</v>
      </c>
      <c r="E4" s="2"/>
      <c r="F4" s="2"/>
      <c r="G4" s="2"/>
      <c r="H4" s="2"/>
      <c r="I4" s="2"/>
      <c r="J4" s="2"/>
      <c r="K4" s="2"/>
      <c r="L4" s="6"/>
      <c r="M4" s="79" t="s"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3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2" t="s">
        <v>12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193" t="str">
        <f>'Rekapitulácia stavby'!K6</f>
        <v>Modernizácia exteriéru školy</v>
      </c>
      <c r="F7" s="163"/>
      <c r="G7" s="163"/>
      <c r="H7" s="163"/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15"/>
      <c r="B8" s="16"/>
      <c r="C8" s="15"/>
      <c r="D8" s="12" t="s">
        <v>92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6.5" customHeight="1">
      <c r="A9" s="15"/>
      <c r="B9" s="16"/>
      <c r="C9" s="15"/>
      <c r="D9" s="15"/>
      <c r="E9" s="174" t="s">
        <v>304</v>
      </c>
      <c r="F9" s="163"/>
      <c r="G9" s="163"/>
      <c r="H9" s="163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1.2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" customHeight="1">
      <c r="A11" s="15"/>
      <c r="B11" s="16"/>
      <c r="C11" s="15"/>
      <c r="D11" s="12" t="s">
        <v>13</v>
      </c>
      <c r="E11" s="15"/>
      <c r="F11" s="10" t="s">
        <v>1</v>
      </c>
      <c r="G11" s="15"/>
      <c r="H11" s="15"/>
      <c r="I11" s="12" t="s">
        <v>14</v>
      </c>
      <c r="J11" s="10" t="s">
        <v>1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" customHeight="1">
      <c r="A12" s="15"/>
      <c r="B12" s="16"/>
      <c r="C12" s="15"/>
      <c r="D12" s="12" t="s">
        <v>15</v>
      </c>
      <c r="E12" s="15"/>
      <c r="F12" s="10" t="s">
        <v>16</v>
      </c>
      <c r="G12" s="15"/>
      <c r="H12" s="15"/>
      <c r="I12" s="12" t="s">
        <v>17</v>
      </c>
      <c r="J12" s="42"/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0.5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" customHeight="1">
      <c r="A14" s="15"/>
      <c r="B14" s="16"/>
      <c r="C14" s="15"/>
      <c r="D14" s="12" t="s">
        <v>18</v>
      </c>
      <c r="E14" s="15"/>
      <c r="F14" s="15"/>
      <c r="G14" s="15"/>
      <c r="H14" s="15"/>
      <c r="I14" s="12" t="s">
        <v>19</v>
      </c>
      <c r="J14" s="10" t="str">
        <f>IF('Rekapitulácia stavby'!AN10="","",'Rekapitulácia stavby'!AN10)</f>
        <v/>
      </c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8" customHeight="1">
      <c r="A15" s="15"/>
      <c r="B15" s="16"/>
      <c r="C15" s="15"/>
      <c r="D15" s="15"/>
      <c r="E15" s="10" t="str">
        <f>IF('Rekapitulácia stavby'!E11="","",'Rekapitulácia stavby'!E11)</f>
        <v xml:space="preserve"> </v>
      </c>
      <c r="F15" s="15"/>
      <c r="G15" s="15"/>
      <c r="H15" s="15"/>
      <c r="I15" s="12" t="s">
        <v>20</v>
      </c>
      <c r="J15" s="10" t="str">
        <f>IF('Rekapitulácia stavby'!AN11="","",'Rekapitulácia stavby'!AN11)</f>
        <v/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6.75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" customHeight="1">
      <c r="A17" s="15"/>
      <c r="B17" s="16"/>
      <c r="C17" s="15"/>
      <c r="D17" s="12" t="s">
        <v>21</v>
      </c>
      <c r="E17" s="15"/>
      <c r="F17" s="15"/>
      <c r="G17" s="15"/>
      <c r="H17" s="15"/>
      <c r="I17" s="12" t="s">
        <v>19</v>
      </c>
      <c r="J17" s="10" t="str">
        <f>'Rekapitulácia stavby'!AN13</f>
        <v/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8" customHeight="1">
      <c r="A18" s="15"/>
      <c r="B18" s="16"/>
      <c r="C18" s="15"/>
      <c r="D18" s="15"/>
      <c r="E18" s="175" t="str">
        <f>'Rekapitulácia stavby'!E14</f>
        <v xml:space="preserve"> </v>
      </c>
      <c r="F18" s="163"/>
      <c r="G18" s="163"/>
      <c r="H18" s="163"/>
      <c r="I18" s="12" t="s">
        <v>20</v>
      </c>
      <c r="J18" s="10" t="str">
        <f>'Rekapitulácia stavby'!AN14</f>
        <v/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6.75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" customHeight="1">
      <c r="A20" s="15"/>
      <c r="B20" s="16"/>
      <c r="C20" s="15"/>
      <c r="D20" s="12" t="s">
        <v>22</v>
      </c>
      <c r="E20" s="15"/>
      <c r="F20" s="15"/>
      <c r="G20" s="15"/>
      <c r="H20" s="15"/>
      <c r="I20" s="12" t="s">
        <v>19</v>
      </c>
      <c r="J20" s="10" t="str">
        <f>IF('Rekapitulácia stavby'!AN16="","",'Rekapitulácia stavby'!AN16)</f>
        <v/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8" customHeight="1">
      <c r="A21" s="15"/>
      <c r="B21" s="16"/>
      <c r="C21" s="15"/>
      <c r="D21" s="15"/>
      <c r="E21" s="10" t="str">
        <f>IF('Rekapitulácia stavby'!E17="","",'Rekapitulácia stavby'!E17)</f>
        <v xml:space="preserve"> </v>
      </c>
      <c r="F21" s="15"/>
      <c r="G21" s="15"/>
      <c r="H21" s="15"/>
      <c r="I21" s="12" t="s">
        <v>20</v>
      </c>
      <c r="J21" s="10" t="str">
        <f>IF('Rekapitulácia stavby'!AN17="","",'Rekapitulácia stavby'!AN17)</f>
        <v/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6.75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" customHeight="1">
      <c r="A23" s="15"/>
      <c r="B23" s="16"/>
      <c r="C23" s="15"/>
      <c r="D23" s="12" t="s">
        <v>23</v>
      </c>
      <c r="E23" s="15"/>
      <c r="F23" s="15"/>
      <c r="G23" s="15"/>
      <c r="H23" s="15"/>
      <c r="I23" s="12" t="s">
        <v>19</v>
      </c>
      <c r="J23" s="10" t="str">
        <f>IF('Rekapitulácia stavby'!AN19="","",'Rekapitulácia stavby'!AN19)</f>
        <v/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8" customHeight="1">
      <c r="A24" s="15"/>
      <c r="B24" s="16"/>
      <c r="C24" s="15"/>
      <c r="D24" s="15"/>
      <c r="E24" s="10" t="str">
        <f>IF('Rekapitulácia stavby'!E20="","",'Rekapitulácia stavby'!E20)</f>
        <v xml:space="preserve"> </v>
      </c>
      <c r="F24" s="15"/>
      <c r="G24" s="15"/>
      <c r="H24" s="15"/>
      <c r="I24" s="12" t="s">
        <v>20</v>
      </c>
      <c r="J24" s="10" t="str">
        <f>IF('Rekapitulácia stavby'!AN20="","",'Rekapitulácia stavby'!AN20)</f>
        <v/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6.75" customHeigh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" customHeight="1">
      <c r="A26" s="15"/>
      <c r="B26" s="16"/>
      <c r="C26" s="15"/>
      <c r="D26" s="12" t="s">
        <v>25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6.5" customHeight="1">
      <c r="A27" s="80"/>
      <c r="B27" s="81"/>
      <c r="C27" s="80"/>
      <c r="D27" s="80"/>
      <c r="E27" s="182" t="s">
        <v>1</v>
      </c>
      <c r="F27" s="163"/>
      <c r="G27" s="163"/>
      <c r="H27" s="163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ht="6.7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6.75" customHeight="1">
      <c r="A29" s="15"/>
      <c r="B29" s="16"/>
      <c r="C29" s="15"/>
      <c r="D29" s="43"/>
      <c r="E29" s="43"/>
      <c r="F29" s="43"/>
      <c r="G29" s="43"/>
      <c r="H29" s="43"/>
      <c r="I29" s="43"/>
      <c r="J29" s="43"/>
      <c r="K29" s="43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24.75" customHeight="1">
      <c r="A30" s="15"/>
      <c r="B30" s="16"/>
      <c r="C30" s="15"/>
      <c r="D30" s="82" t="s">
        <v>26</v>
      </c>
      <c r="E30" s="15"/>
      <c r="F30" s="15"/>
      <c r="G30" s="15"/>
      <c r="H30" s="15"/>
      <c r="I30" s="15"/>
      <c r="J30" s="56">
        <f>ROUND(J121, 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6.75" customHeight="1">
      <c r="A31" s="15"/>
      <c r="B31" s="16"/>
      <c r="C31" s="15"/>
      <c r="D31" s="43"/>
      <c r="E31" s="43"/>
      <c r="F31" s="43"/>
      <c r="G31" s="43"/>
      <c r="H31" s="43"/>
      <c r="I31" s="43"/>
      <c r="J31" s="43"/>
      <c r="K31" s="43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4.25" customHeight="1">
      <c r="A32" s="15"/>
      <c r="B32" s="16"/>
      <c r="C32" s="15"/>
      <c r="D32" s="15"/>
      <c r="E32" s="15"/>
      <c r="F32" s="19" t="s">
        <v>28</v>
      </c>
      <c r="G32" s="15"/>
      <c r="H32" s="15"/>
      <c r="I32" s="19" t="s">
        <v>27</v>
      </c>
      <c r="J32" s="19" t="s">
        <v>29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4.25" customHeight="1">
      <c r="A33" s="15"/>
      <c r="B33" s="16"/>
      <c r="C33" s="15"/>
      <c r="D33" s="83" t="s">
        <v>30</v>
      </c>
      <c r="E33" s="22" t="s">
        <v>31</v>
      </c>
      <c r="F33" s="84">
        <f>ROUND((SUM(BE121:BE135)),  2)</f>
        <v>0</v>
      </c>
      <c r="G33" s="85"/>
      <c r="H33" s="85"/>
      <c r="I33" s="86">
        <v>0.2</v>
      </c>
      <c r="J33" s="84">
        <f>ROUND(((SUM(BE121:BE135))*I33),  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4.25" customHeight="1">
      <c r="A34" s="15"/>
      <c r="B34" s="16"/>
      <c r="C34" s="15"/>
      <c r="D34" s="15"/>
      <c r="E34" s="22" t="s">
        <v>32</v>
      </c>
      <c r="F34" s="87">
        <f>ROUND((SUM(BF121:BF135)),  2)</f>
        <v>0</v>
      </c>
      <c r="G34" s="15"/>
      <c r="H34" s="15"/>
      <c r="I34" s="88">
        <v>0.2</v>
      </c>
      <c r="J34" s="87">
        <f>ROUND(((SUM(BF121:BF135))*I34),  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4.25" hidden="1" customHeight="1">
      <c r="A35" s="15"/>
      <c r="B35" s="16"/>
      <c r="C35" s="15"/>
      <c r="D35" s="15"/>
      <c r="E35" s="12" t="s">
        <v>33</v>
      </c>
      <c r="F35" s="87">
        <f>ROUND((SUM(BG121:BG135)),  2)</f>
        <v>0</v>
      </c>
      <c r="G35" s="15"/>
      <c r="H35" s="15"/>
      <c r="I35" s="88">
        <v>0.2</v>
      </c>
      <c r="J35" s="87">
        <f t="shared" ref="J35:J37" si="0"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4.25" hidden="1" customHeight="1">
      <c r="A36" s="15"/>
      <c r="B36" s="16"/>
      <c r="C36" s="15"/>
      <c r="D36" s="15"/>
      <c r="E36" s="12" t="s">
        <v>34</v>
      </c>
      <c r="F36" s="87">
        <f>ROUND((SUM(BH121:BH135)),  2)</f>
        <v>0</v>
      </c>
      <c r="G36" s="15"/>
      <c r="H36" s="15"/>
      <c r="I36" s="88">
        <v>0.2</v>
      </c>
      <c r="J36" s="87">
        <f t="shared" si="0"/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4.25" hidden="1" customHeight="1">
      <c r="A37" s="15"/>
      <c r="B37" s="16"/>
      <c r="C37" s="15"/>
      <c r="D37" s="15"/>
      <c r="E37" s="22" t="s">
        <v>35</v>
      </c>
      <c r="F37" s="84">
        <f>ROUND((SUM(BI121:BI135)),  2)</f>
        <v>0</v>
      </c>
      <c r="G37" s="85"/>
      <c r="H37" s="85"/>
      <c r="I37" s="86">
        <v>0</v>
      </c>
      <c r="J37" s="84">
        <f t="shared" si="0"/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6.75" customHeight="1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24.75" customHeight="1">
      <c r="A39" s="15"/>
      <c r="B39" s="16"/>
      <c r="C39" s="89"/>
      <c r="D39" s="90" t="s">
        <v>36</v>
      </c>
      <c r="E39" s="46"/>
      <c r="F39" s="46"/>
      <c r="G39" s="91" t="s">
        <v>37</v>
      </c>
      <c r="H39" s="92" t="s">
        <v>38</v>
      </c>
      <c r="I39" s="46"/>
      <c r="J39" s="93">
        <f>SUM(J30:J37)</f>
        <v>0</v>
      </c>
      <c r="K39" s="94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4.25" customHeight="1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4.2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4.2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4.2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4.2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4.2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4.2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4.2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4.2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4.25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4.25" customHeight="1">
      <c r="A50" s="15"/>
      <c r="B50" s="16"/>
      <c r="C50" s="15"/>
      <c r="D50" s="29" t="s">
        <v>39</v>
      </c>
      <c r="E50" s="30"/>
      <c r="F50" s="30"/>
      <c r="G50" s="29" t="s">
        <v>40</v>
      </c>
      <c r="H50" s="30"/>
      <c r="I50" s="30"/>
      <c r="J50" s="30"/>
      <c r="K50" s="30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1.2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1.2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1.2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1.2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1.2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1.2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1.2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1.2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1.2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1.25" customHeight="1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1.25" customHeight="1">
      <c r="A61" s="15"/>
      <c r="B61" s="16"/>
      <c r="C61" s="15"/>
      <c r="D61" s="31" t="s">
        <v>41</v>
      </c>
      <c r="E61" s="18"/>
      <c r="F61" s="95" t="s">
        <v>42</v>
      </c>
      <c r="G61" s="31" t="s">
        <v>41</v>
      </c>
      <c r="H61" s="18"/>
      <c r="I61" s="18"/>
      <c r="J61" s="96" t="s">
        <v>42</v>
      </c>
      <c r="K61" s="18"/>
      <c r="L61" s="1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1.2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1.2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1.25" customHeight="1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1.25" customHeight="1">
      <c r="A65" s="15"/>
      <c r="B65" s="16"/>
      <c r="C65" s="15"/>
      <c r="D65" s="29" t="s">
        <v>43</v>
      </c>
      <c r="E65" s="30"/>
      <c r="F65" s="30"/>
      <c r="G65" s="29" t="s">
        <v>44</v>
      </c>
      <c r="H65" s="30"/>
      <c r="I65" s="30"/>
      <c r="J65" s="30"/>
      <c r="K65" s="30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1.2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1.2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1.2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1.2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1.2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1.2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1.2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1.2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1.2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1.25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1.25" customHeight="1">
      <c r="A76" s="15"/>
      <c r="B76" s="16"/>
      <c r="C76" s="15"/>
      <c r="D76" s="31" t="s">
        <v>41</v>
      </c>
      <c r="E76" s="18"/>
      <c r="F76" s="95" t="s">
        <v>42</v>
      </c>
      <c r="G76" s="31" t="s">
        <v>41</v>
      </c>
      <c r="H76" s="18"/>
      <c r="I76" s="18"/>
      <c r="J76" s="96" t="s">
        <v>42</v>
      </c>
      <c r="K76" s="18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4.25" customHeight="1">
      <c r="A77" s="15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6.75" customHeight="1">
      <c r="A81" s="1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24.75" customHeight="1">
      <c r="A82" s="15"/>
      <c r="B82" s="16"/>
      <c r="C82" s="7" t="s">
        <v>94</v>
      </c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2" customHeight="1">
      <c r="A84" s="15"/>
      <c r="B84" s="16"/>
      <c r="C84" s="12" t="s">
        <v>12</v>
      </c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6.5" customHeight="1">
      <c r="A85" s="15"/>
      <c r="B85" s="16"/>
      <c r="C85" s="15"/>
      <c r="D85" s="15"/>
      <c r="E85" s="193" t="str">
        <f>E7</f>
        <v>Modernizácia exteriéru školy</v>
      </c>
      <c r="F85" s="163"/>
      <c r="G85" s="163"/>
      <c r="H85" s="163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2" customHeight="1">
      <c r="A86" s="15"/>
      <c r="B86" s="16"/>
      <c r="C86" s="12" t="s">
        <v>92</v>
      </c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6.5" customHeight="1">
      <c r="A87" s="15"/>
      <c r="B87" s="16"/>
      <c r="C87" s="15"/>
      <c r="D87" s="15"/>
      <c r="E87" s="174" t="str">
        <f>E9</f>
        <v>d - Mlatové spevnené plochy</v>
      </c>
      <c r="F87" s="163"/>
      <c r="G87" s="163"/>
      <c r="H87" s="163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2" customHeight="1">
      <c r="A89" s="15"/>
      <c r="B89" s="16"/>
      <c r="C89" s="12" t="s">
        <v>15</v>
      </c>
      <c r="D89" s="15"/>
      <c r="E89" s="15"/>
      <c r="F89" s="10" t="str">
        <f>F12</f>
        <v xml:space="preserve"> </v>
      </c>
      <c r="G89" s="15"/>
      <c r="H89" s="15"/>
      <c r="I89" s="12" t="s">
        <v>17</v>
      </c>
      <c r="J89" s="42" t="str">
        <f>IF(J12="","",J12)</f>
        <v/>
      </c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6.75" customHeigh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5" customHeight="1">
      <c r="A91" s="15"/>
      <c r="B91" s="16"/>
      <c r="C91" s="12" t="s">
        <v>18</v>
      </c>
      <c r="D91" s="15"/>
      <c r="E91" s="15"/>
      <c r="F91" s="10" t="str">
        <f>E15</f>
        <v xml:space="preserve"> </v>
      </c>
      <c r="G91" s="15"/>
      <c r="H91" s="15"/>
      <c r="I91" s="12" t="s">
        <v>22</v>
      </c>
      <c r="J91" s="13" t="str">
        <f>E21</f>
        <v xml:space="preserve"> </v>
      </c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5" customHeight="1">
      <c r="A92" s="15"/>
      <c r="B92" s="16"/>
      <c r="C92" s="12" t="s">
        <v>21</v>
      </c>
      <c r="D92" s="15"/>
      <c r="E92" s="15"/>
      <c r="F92" s="10" t="str">
        <f>IF(E18="","",E18)</f>
        <v xml:space="preserve"> </v>
      </c>
      <c r="G92" s="15"/>
      <c r="H92" s="15"/>
      <c r="I92" s="12" t="s">
        <v>23</v>
      </c>
      <c r="J92" s="13" t="str">
        <f>E24</f>
        <v xml:space="preserve"> </v>
      </c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9.7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29.25" customHeight="1">
      <c r="A94" s="15"/>
      <c r="B94" s="16"/>
      <c r="C94" s="97" t="s">
        <v>95</v>
      </c>
      <c r="D94" s="89"/>
      <c r="E94" s="89"/>
      <c r="F94" s="89"/>
      <c r="G94" s="89"/>
      <c r="H94" s="89"/>
      <c r="I94" s="89"/>
      <c r="J94" s="98" t="s">
        <v>96</v>
      </c>
      <c r="K94" s="89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9.75" customHeigh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22.5" customHeight="1">
      <c r="A96" s="15"/>
      <c r="B96" s="16"/>
      <c r="C96" s="99" t="s">
        <v>97</v>
      </c>
      <c r="D96" s="15"/>
      <c r="E96" s="15"/>
      <c r="F96" s="15"/>
      <c r="G96" s="15"/>
      <c r="H96" s="15"/>
      <c r="I96" s="15"/>
      <c r="J96" s="56">
        <f t="shared" ref="J96:J98" si="1">J121</f>
        <v>0</v>
      </c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3" t="s">
        <v>98</v>
      </c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24.75" customHeight="1">
      <c r="A97" s="100"/>
      <c r="B97" s="101"/>
      <c r="C97" s="100"/>
      <c r="D97" s="102" t="s">
        <v>99</v>
      </c>
      <c r="E97" s="103"/>
      <c r="F97" s="103"/>
      <c r="G97" s="103"/>
      <c r="H97" s="103"/>
      <c r="I97" s="103"/>
      <c r="J97" s="104">
        <f t="shared" si="1"/>
        <v>0</v>
      </c>
      <c r="K97" s="100"/>
      <c r="L97" s="101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</row>
    <row r="98" spans="1:65" ht="19.5" customHeight="1">
      <c r="A98" s="105"/>
      <c r="B98" s="106"/>
      <c r="C98" s="105"/>
      <c r="D98" s="107" t="s">
        <v>100</v>
      </c>
      <c r="E98" s="108"/>
      <c r="F98" s="108"/>
      <c r="G98" s="108"/>
      <c r="H98" s="108"/>
      <c r="I98" s="108"/>
      <c r="J98" s="109">
        <f t="shared" si="1"/>
        <v>0</v>
      </c>
      <c r="K98" s="105"/>
      <c r="L98" s="106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1:65" ht="19.5" customHeight="1">
      <c r="A99" s="105"/>
      <c r="B99" s="106"/>
      <c r="C99" s="105"/>
      <c r="D99" s="107" t="s">
        <v>269</v>
      </c>
      <c r="E99" s="108"/>
      <c r="F99" s="108"/>
      <c r="G99" s="108"/>
      <c r="H99" s="108"/>
      <c r="I99" s="108"/>
      <c r="J99" s="109">
        <f>J128</f>
        <v>0</v>
      </c>
      <c r="K99" s="105"/>
      <c r="L99" s="106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</row>
    <row r="100" spans="1:65" ht="19.5" customHeight="1">
      <c r="A100" s="105"/>
      <c r="B100" s="106"/>
      <c r="C100" s="105"/>
      <c r="D100" s="107" t="s">
        <v>270</v>
      </c>
      <c r="E100" s="108"/>
      <c r="F100" s="108"/>
      <c r="G100" s="108"/>
      <c r="H100" s="108"/>
      <c r="I100" s="108"/>
      <c r="J100" s="109">
        <f>J131</f>
        <v>0</v>
      </c>
      <c r="K100" s="105"/>
      <c r="L100" s="106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</row>
    <row r="101" spans="1:65" ht="19.5" customHeight="1">
      <c r="A101" s="105"/>
      <c r="B101" s="106"/>
      <c r="C101" s="105"/>
      <c r="D101" s="107" t="s">
        <v>103</v>
      </c>
      <c r="E101" s="108"/>
      <c r="F101" s="108"/>
      <c r="G101" s="108"/>
      <c r="H101" s="108"/>
      <c r="I101" s="108"/>
      <c r="J101" s="109">
        <f>J134</f>
        <v>0</v>
      </c>
      <c r="K101" s="105"/>
      <c r="L101" s="106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</row>
    <row r="102" spans="1:65" ht="21.75" customHeight="1">
      <c r="A102" s="15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6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ht="6.75" customHeight="1">
      <c r="A103" s="15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16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6.75" customHeight="1">
      <c r="A107" s="15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1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24.75" customHeight="1">
      <c r="A108" s="15"/>
      <c r="B108" s="16"/>
      <c r="C108" s="7" t="s">
        <v>109</v>
      </c>
      <c r="D108" s="15"/>
      <c r="E108" s="15"/>
      <c r="F108" s="15"/>
      <c r="G108" s="15"/>
      <c r="H108" s="15"/>
      <c r="I108" s="15"/>
      <c r="J108" s="15"/>
      <c r="K108" s="15"/>
      <c r="L108" s="1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6.75" customHeight="1">
      <c r="A109" s="15"/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2" customHeight="1">
      <c r="A110" s="15"/>
      <c r="B110" s="16"/>
      <c r="C110" s="12" t="s">
        <v>12</v>
      </c>
      <c r="D110" s="15"/>
      <c r="E110" s="15"/>
      <c r="F110" s="15"/>
      <c r="G110" s="15"/>
      <c r="H110" s="15"/>
      <c r="I110" s="15"/>
      <c r="J110" s="15"/>
      <c r="K110" s="15"/>
      <c r="L110" s="1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16.5" customHeight="1">
      <c r="A111" s="15"/>
      <c r="B111" s="16"/>
      <c r="C111" s="15"/>
      <c r="D111" s="15"/>
      <c r="E111" s="193" t="str">
        <f>E7</f>
        <v>Modernizácia exteriéru školy</v>
      </c>
      <c r="F111" s="163"/>
      <c r="G111" s="163"/>
      <c r="H111" s="163"/>
      <c r="I111" s="15"/>
      <c r="J111" s="15"/>
      <c r="K111" s="15"/>
      <c r="L111" s="1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2" customHeight="1">
      <c r="A112" s="15"/>
      <c r="B112" s="16"/>
      <c r="C112" s="12" t="s">
        <v>92</v>
      </c>
      <c r="D112" s="15"/>
      <c r="E112" s="15"/>
      <c r="F112" s="15"/>
      <c r="G112" s="15"/>
      <c r="H112" s="15"/>
      <c r="I112" s="15"/>
      <c r="J112" s="15"/>
      <c r="K112" s="15"/>
      <c r="L112" s="1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16.5" customHeight="1">
      <c r="A113" s="15"/>
      <c r="B113" s="16"/>
      <c r="C113" s="15"/>
      <c r="D113" s="15"/>
      <c r="E113" s="174" t="str">
        <f>E9</f>
        <v>d - Mlatové spevnené plochy</v>
      </c>
      <c r="F113" s="163"/>
      <c r="G113" s="163"/>
      <c r="H113" s="163"/>
      <c r="I113" s="15"/>
      <c r="J113" s="15"/>
      <c r="K113" s="15"/>
      <c r="L113" s="1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6.75" customHeight="1">
      <c r="A114" s="15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2" customHeight="1">
      <c r="A115" s="15"/>
      <c r="B115" s="16"/>
      <c r="C115" s="12" t="s">
        <v>15</v>
      </c>
      <c r="D115" s="15"/>
      <c r="E115" s="15"/>
      <c r="F115" s="10" t="str">
        <f>F12</f>
        <v xml:space="preserve"> </v>
      </c>
      <c r="G115" s="15"/>
      <c r="H115" s="15"/>
      <c r="I115" s="12" t="s">
        <v>17</v>
      </c>
      <c r="J115" s="42" t="str">
        <f>IF(J12="","",J12)</f>
        <v/>
      </c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6.75" customHeight="1">
      <c r="A116" s="15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15" customHeight="1">
      <c r="A117" s="15"/>
      <c r="B117" s="16"/>
      <c r="C117" s="12" t="s">
        <v>18</v>
      </c>
      <c r="D117" s="15"/>
      <c r="E117" s="15"/>
      <c r="F117" s="10" t="str">
        <f>E15</f>
        <v xml:space="preserve"> </v>
      </c>
      <c r="G117" s="15"/>
      <c r="H117" s="15"/>
      <c r="I117" s="12" t="s">
        <v>22</v>
      </c>
      <c r="J117" s="13" t="str">
        <f>E21</f>
        <v xml:space="preserve"> </v>
      </c>
      <c r="K117" s="15"/>
      <c r="L117" s="16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15" customHeight="1">
      <c r="A118" s="15"/>
      <c r="B118" s="16"/>
      <c r="C118" s="12" t="s">
        <v>21</v>
      </c>
      <c r="D118" s="15"/>
      <c r="E118" s="15"/>
      <c r="F118" s="10" t="str">
        <f>IF(E18="","",E18)</f>
        <v xml:space="preserve"> </v>
      </c>
      <c r="G118" s="15"/>
      <c r="H118" s="15"/>
      <c r="I118" s="12" t="s">
        <v>23</v>
      </c>
      <c r="J118" s="13" t="str">
        <f>E24</f>
        <v xml:space="preserve"> </v>
      </c>
      <c r="K118" s="15"/>
      <c r="L118" s="1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9.75" customHeight="1">
      <c r="A119" s="15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6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ht="29.25" customHeight="1">
      <c r="A120" s="110"/>
      <c r="B120" s="111"/>
      <c r="C120" s="112" t="s">
        <v>110</v>
      </c>
      <c r="D120" s="113" t="s">
        <v>51</v>
      </c>
      <c r="E120" s="113" t="s">
        <v>47</v>
      </c>
      <c r="F120" s="113" t="s">
        <v>48</v>
      </c>
      <c r="G120" s="113" t="s">
        <v>111</v>
      </c>
      <c r="H120" s="113" t="s">
        <v>112</v>
      </c>
      <c r="I120" s="113" t="s">
        <v>113</v>
      </c>
      <c r="J120" s="114" t="s">
        <v>96</v>
      </c>
      <c r="K120" s="115" t="s">
        <v>114</v>
      </c>
      <c r="L120" s="111"/>
      <c r="M120" s="48" t="s">
        <v>1</v>
      </c>
      <c r="N120" s="49" t="s">
        <v>30</v>
      </c>
      <c r="O120" s="49" t="s">
        <v>115</v>
      </c>
      <c r="P120" s="49" t="s">
        <v>116</v>
      </c>
      <c r="Q120" s="49" t="s">
        <v>117</v>
      </c>
      <c r="R120" s="49" t="s">
        <v>118</v>
      </c>
      <c r="S120" s="49" t="s">
        <v>119</v>
      </c>
      <c r="T120" s="50" t="s">
        <v>120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</row>
    <row r="121" spans="1:65" ht="22.5" customHeight="1">
      <c r="A121" s="15"/>
      <c r="B121" s="16"/>
      <c r="C121" s="54" t="s">
        <v>97</v>
      </c>
      <c r="D121" s="15"/>
      <c r="E121" s="15"/>
      <c r="F121" s="15"/>
      <c r="G121" s="15"/>
      <c r="H121" s="15"/>
      <c r="I121" s="15"/>
      <c r="J121" s="116">
        <f t="shared" ref="J121:J123" si="2">BK121</f>
        <v>0</v>
      </c>
      <c r="K121" s="15"/>
      <c r="L121" s="16"/>
      <c r="M121" s="51"/>
      <c r="N121" s="43"/>
      <c r="O121" s="43"/>
      <c r="P121" s="117">
        <f>P122</f>
        <v>64.395961</v>
      </c>
      <c r="Q121" s="43"/>
      <c r="R121" s="117">
        <f>R122</f>
        <v>59.976759999999999</v>
      </c>
      <c r="S121" s="43"/>
      <c r="T121" s="118">
        <f>T122</f>
        <v>0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3" t="s">
        <v>65</v>
      </c>
      <c r="AU121" s="3" t="s">
        <v>98</v>
      </c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19">
        <f>BK122</f>
        <v>0</v>
      </c>
      <c r="BL121" s="15"/>
      <c r="BM121" s="15"/>
    </row>
    <row r="122" spans="1:65" ht="25.5" customHeight="1">
      <c r="A122" s="120"/>
      <c r="B122" s="121"/>
      <c r="C122" s="120"/>
      <c r="D122" s="122" t="s">
        <v>65</v>
      </c>
      <c r="E122" s="123" t="s">
        <v>121</v>
      </c>
      <c r="F122" s="123" t="s">
        <v>122</v>
      </c>
      <c r="G122" s="120"/>
      <c r="H122" s="120"/>
      <c r="I122" s="120"/>
      <c r="J122" s="124">
        <f t="shared" si="2"/>
        <v>0</v>
      </c>
      <c r="K122" s="120"/>
      <c r="L122" s="121"/>
      <c r="M122" s="125"/>
      <c r="N122" s="120"/>
      <c r="O122" s="120"/>
      <c r="P122" s="126">
        <f>P123+P128+P131+P134</f>
        <v>64.395961</v>
      </c>
      <c r="Q122" s="120"/>
      <c r="R122" s="126">
        <f>R123+R128+R131+R134</f>
        <v>59.976759999999999</v>
      </c>
      <c r="S122" s="120"/>
      <c r="T122" s="127">
        <f>T123+T128+T131+T134</f>
        <v>0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2" t="s">
        <v>74</v>
      </c>
      <c r="AS122" s="120"/>
      <c r="AT122" s="128" t="s">
        <v>65</v>
      </c>
      <c r="AU122" s="128" t="s">
        <v>66</v>
      </c>
      <c r="AV122" s="120"/>
      <c r="AW122" s="120"/>
      <c r="AX122" s="120"/>
      <c r="AY122" s="122" t="s">
        <v>123</v>
      </c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9">
        <f>BK123+BK128+BK131+BK134</f>
        <v>0</v>
      </c>
      <c r="BL122" s="120"/>
      <c r="BM122" s="120"/>
    </row>
    <row r="123" spans="1:65" ht="22.5" customHeight="1">
      <c r="A123" s="120"/>
      <c r="B123" s="121"/>
      <c r="C123" s="120"/>
      <c r="D123" s="122" t="s">
        <v>65</v>
      </c>
      <c r="E123" s="130" t="s">
        <v>74</v>
      </c>
      <c r="F123" s="130" t="s">
        <v>124</v>
      </c>
      <c r="G123" s="120"/>
      <c r="H123" s="120"/>
      <c r="I123" s="120"/>
      <c r="J123" s="131">
        <f t="shared" si="2"/>
        <v>0</v>
      </c>
      <c r="K123" s="120"/>
      <c r="L123" s="121"/>
      <c r="M123" s="125"/>
      <c r="N123" s="120"/>
      <c r="O123" s="120"/>
      <c r="P123" s="126">
        <f>SUM(P124:P127)</f>
        <v>10.73856</v>
      </c>
      <c r="Q123" s="120"/>
      <c r="R123" s="126">
        <f>SUM(R124:R127)</f>
        <v>0</v>
      </c>
      <c r="S123" s="120"/>
      <c r="T123" s="127">
        <f>SUM(T124:T127)</f>
        <v>0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2" t="s">
        <v>74</v>
      </c>
      <c r="AS123" s="120"/>
      <c r="AT123" s="128" t="s">
        <v>65</v>
      </c>
      <c r="AU123" s="128" t="s">
        <v>74</v>
      </c>
      <c r="AV123" s="120"/>
      <c r="AW123" s="120"/>
      <c r="AX123" s="120"/>
      <c r="AY123" s="122" t="s">
        <v>123</v>
      </c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9">
        <f>SUM(BK124:BK127)</f>
        <v>0</v>
      </c>
      <c r="BL123" s="120"/>
      <c r="BM123" s="120"/>
    </row>
    <row r="124" spans="1:65" ht="24" customHeight="1">
      <c r="A124" s="15"/>
      <c r="B124" s="16"/>
      <c r="C124" s="132" t="s">
        <v>74</v>
      </c>
      <c r="D124" s="132" t="s">
        <v>125</v>
      </c>
      <c r="E124" s="133" t="s">
        <v>271</v>
      </c>
      <c r="F124" s="134" t="s">
        <v>272</v>
      </c>
      <c r="G124" s="135" t="s">
        <v>128</v>
      </c>
      <c r="H124" s="136">
        <v>18.8</v>
      </c>
      <c r="I124" s="137"/>
      <c r="J124" s="137">
        <f t="shared" ref="J124:J127" si="3">ROUND(I124*H124,2)</f>
        <v>0</v>
      </c>
      <c r="K124" s="138"/>
      <c r="L124" s="16"/>
      <c r="M124" s="139" t="s">
        <v>1</v>
      </c>
      <c r="N124" s="140" t="s">
        <v>32</v>
      </c>
      <c r="O124" s="141">
        <v>0.46</v>
      </c>
      <c r="P124" s="141">
        <f t="shared" ref="P124:P127" si="4">O124*H124</f>
        <v>8.6480000000000015</v>
      </c>
      <c r="Q124" s="141">
        <v>0</v>
      </c>
      <c r="R124" s="141">
        <f t="shared" ref="R124:R127" si="5">Q124*H124</f>
        <v>0</v>
      </c>
      <c r="S124" s="141">
        <v>0</v>
      </c>
      <c r="T124" s="142">
        <f t="shared" ref="T124:T127" si="6">S124*H124</f>
        <v>0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43" t="s">
        <v>129</v>
      </c>
      <c r="AS124" s="15"/>
      <c r="AT124" s="143" t="s">
        <v>125</v>
      </c>
      <c r="AU124" s="143" t="s">
        <v>130</v>
      </c>
      <c r="AV124" s="15"/>
      <c r="AW124" s="15"/>
      <c r="AX124" s="15"/>
      <c r="AY124" s="3" t="s">
        <v>123</v>
      </c>
      <c r="AZ124" s="15"/>
      <c r="BA124" s="15"/>
      <c r="BB124" s="15"/>
      <c r="BC124" s="15"/>
      <c r="BD124" s="15"/>
      <c r="BE124" s="144">
        <f t="shared" ref="BE124:BE127" si="7">IF(N124="základná",J124,0)</f>
        <v>0</v>
      </c>
      <c r="BF124" s="144">
        <f t="shared" ref="BF124:BF127" si="8">IF(N124="znížená",J124,0)</f>
        <v>0</v>
      </c>
      <c r="BG124" s="144">
        <f t="shared" ref="BG124:BG127" si="9">IF(N124="zákl. prenesená",J124,0)</f>
        <v>0</v>
      </c>
      <c r="BH124" s="144">
        <f t="shared" ref="BH124:BH127" si="10">IF(N124="zníž. prenesená",J124,0)</f>
        <v>0</v>
      </c>
      <c r="BI124" s="144">
        <f t="shared" ref="BI124:BI127" si="11">IF(N124="nulová",J124,0)</f>
        <v>0</v>
      </c>
      <c r="BJ124" s="3" t="s">
        <v>130</v>
      </c>
      <c r="BK124" s="144">
        <f t="shared" ref="BK124:BK127" si="12">ROUND(I124*H124,2)</f>
        <v>0</v>
      </c>
      <c r="BL124" s="3" t="s">
        <v>129</v>
      </c>
      <c r="BM124" s="143" t="s">
        <v>305</v>
      </c>
    </row>
    <row r="125" spans="1:65" ht="24" customHeight="1">
      <c r="A125" s="15"/>
      <c r="B125" s="16"/>
      <c r="C125" s="132" t="s">
        <v>130</v>
      </c>
      <c r="D125" s="132" t="s">
        <v>125</v>
      </c>
      <c r="E125" s="133" t="s">
        <v>274</v>
      </c>
      <c r="F125" s="134" t="s">
        <v>275</v>
      </c>
      <c r="G125" s="135" t="s">
        <v>128</v>
      </c>
      <c r="H125" s="136">
        <v>18.8</v>
      </c>
      <c r="I125" s="137"/>
      <c r="J125" s="137">
        <f t="shared" si="3"/>
        <v>0</v>
      </c>
      <c r="K125" s="138"/>
      <c r="L125" s="16"/>
      <c r="M125" s="139" t="s">
        <v>1</v>
      </c>
      <c r="N125" s="140" t="s">
        <v>32</v>
      </c>
      <c r="O125" s="141">
        <v>5.6000000000000001E-2</v>
      </c>
      <c r="P125" s="141">
        <f t="shared" si="4"/>
        <v>1.0528</v>
      </c>
      <c r="Q125" s="141">
        <v>0</v>
      </c>
      <c r="R125" s="141">
        <f t="shared" si="5"/>
        <v>0</v>
      </c>
      <c r="S125" s="141">
        <v>0</v>
      </c>
      <c r="T125" s="142">
        <f t="shared" si="6"/>
        <v>0</v>
      </c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43" t="s">
        <v>129</v>
      </c>
      <c r="AS125" s="15"/>
      <c r="AT125" s="143" t="s">
        <v>125</v>
      </c>
      <c r="AU125" s="143" t="s">
        <v>130</v>
      </c>
      <c r="AV125" s="15"/>
      <c r="AW125" s="15"/>
      <c r="AX125" s="15"/>
      <c r="AY125" s="3" t="s">
        <v>123</v>
      </c>
      <c r="AZ125" s="15"/>
      <c r="BA125" s="15"/>
      <c r="BB125" s="15"/>
      <c r="BC125" s="15"/>
      <c r="BD125" s="15"/>
      <c r="BE125" s="144">
        <f t="shared" si="7"/>
        <v>0</v>
      </c>
      <c r="BF125" s="144">
        <f t="shared" si="8"/>
        <v>0</v>
      </c>
      <c r="BG125" s="144">
        <f t="shared" si="9"/>
        <v>0</v>
      </c>
      <c r="BH125" s="144">
        <f t="shared" si="10"/>
        <v>0</v>
      </c>
      <c r="BI125" s="144">
        <f t="shared" si="11"/>
        <v>0</v>
      </c>
      <c r="BJ125" s="3" t="s">
        <v>130</v>
      </c>
      <c r="BK125" s="144">
        <f t="shared" si="12"/>
        <v>0</v>
      </c>
      <c r="BL125" s="3" t="s">
        <v>129</v>
      </c>
      <c r="BM125" s="143" t="s">
        <v>306</v>
      </c>
    </row>
    <row r="126" spans="1:65" ht="11.25" customHeight="1">
      <c r="A126" s="15"/>
      <c r="B126" s="16"/>
      <c r="C126" s="132" t="s">
        <v>135</v>
      </c>
      <c r="D126" s="132" t="s">
        <v>125</v>
      </c>
      <c r="E126" s="133" t="s">
        <v>277</v>
      </c>
      <c r="F126" s="134" t="s">
        <v>307</v>
      </c>
      <c r="G126" s="135" t="s">
        <v>128</v>
      </c>
      <c r="H126" s="136">
        <v>9.4</v>
      </c>
      <c r="I126" s="137"/>
      <c r="J126" s="137">
        <f t="shared" si="3"/>
        <v>0</v>
      </c>
      <c r="K126" s="138"/>
      <c r="L126" s="16"/>
      <c r="M126" s="139" t="s">
        <v>1</v>
      </c>
      <c r="N126" s="140" t="s">
        <v>32</v>
      </c>
      <c r="O126" s="141">
        <v>3.6799999999999999E-2</v>
      </c>
      <c r="P126" s="141">
        <f t="shared" si="4"/>
        <v>0.34592000000000001</v>
      </c>
      <c r="Q126" s="141">
        <v>0</v>
      </c>
      <c r="R126" s="141">
        <f t="shared" si="5"/>
        <v>0</v>
      </c>
      <c r="S126" s="141">
        <v>0</v>
      </c>
      <c r="T126" s="142">
        <f t="shared" si="6"/>
        <v>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43" t="s">
        <v>129</v>
      </c>
      <c r="AS126" s="15"/>
      <c r="AT126" s="143" t="s">
        <v>125</v>
      </c>
      <c r="AU126" s="143" t="s">
        <v>130</v>
      </c>
      <c r="AV126" s="15"/>
      <c r="AW126" s="15"/>
      <c r="AX126" s="15"/>
      <c r="AY126" s="3" t="s">
        <v>123</v>
      </c>
      <c r="AZ126" s="15"/>
      <c r="BA126" s="15"/>
      <c r="BB126" s="15"/>
      <c r="BC126" s="15"/>
      <c r="BD126" s="15"/>
      <c r="BE126" s="144">
        <f t="shared" si="7"/>
        <v>0</v>
      </c>
      <c r="BF126" s="144">
        <f t="shared" si="8"/>
        <v>0</v>
      </c>
      <c r="BG126" s="144">
        <f t="shared" si="9"/>
        <v>0</v>
      </c>
      <c r="BH126" s="144">
        <f t="shared" si="10"/>
        <v>0</v>
      </c>
      <c r="BI126" s="144">
        <f t="shared" si="11"/>
        <v>0</v>
      </c>
      <c r="BJ126" s="3" t="s">
        <v>130</v>
      </c>
      <c r="BK126" s="144">
        <f t="shared" si="12"/>
        <v>0</v>
      </c>
      <c r="BL126" s="3" t="s">
        <v>129</v>
      </c>
      <c r="BM126" s="143" t="s">
        <v>308</v>
      </c>
    </row>
    <row r="127" spans="1:65" ht="37.5" customHeight="1">
      <c r="A127" s="15"/>
      <c r="B127" s="16"/>
      <c r="C127" s="132">
        <v>4</v>
      </c>
      <c r="D127" s="132" t="s">
        <v>125</v>
      </c>
      <c r="E127" s="133" t="s">
        <v>277</v>
      </c>
      <c r="F127" s="134" t="s">
        <v>278</v>
      </c>
      <c r="G127" s="135" t="s">
        <v>128</v>
      </c>
      <c r="H127" s="136">
        <v>18.8</v>
      </c>
      <c r="I127" s="137"/>
      <c r="J127" s="137">
        <f t="shared" si="3"/>
        <v>0</v>
      </c>
      <c r="K127" s="138"/>
      <c r="L127" s="16"/>
      <c r="M127" s="139" t="s">
        <v>1</v>
      </c>
      <c r="N127" s="140" t="s">
        <v>32</v>
      </c>
      <c r="O127" s="141">
        <v>3.6799999999999999E-2</v>
      </c>
      <c r="P127" s="141">
        <f t="shared" si="4"/>
        <v>0.69184000000000001</v>
      </c>
      <c r="Q127" s="141">
        <v>0</v>
      </c>
      <c r="R127" s="141">
        <f t="shared" si="5"/>
        <v>0</v>
      </c>
      <c r="S127" s="141">
        <v>0</v>
      </c>
      <c r="T127" s="142">
        <f t="shared" si="6"/>
        <v>0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43" t="s">
        <v>129</v>
      </c>
      <c r="AS127" s="15"/>
      <c r="AT127" s="143" t="s">
        <v>125</v>
      </c>
      <c r="AU127" s="143" t="s">
        <v>130</v>
      </c>
      <c r="AV127" s="15"/>
      <c r="AW127" s="15"/>
      <c r="AX127" s="15"/>
      <c r="AY127" s="3" t="s">
        <v>123</v>
      </c>
      <c r="AZ127" s="15"/>
      <c r="BA127" s="15"/>
      <c r="BB127" s="15"/>
      <c r="BC127" s="15"/>
      <c r="BD127" s="15"/>
      <c r="BE127" s="144">
        <f t="shared" si="7"/>
        <v>0</v>
      </c>
      <c r="BF127" s="144">
        <f t="shared" si="8"/>
        <v>0</v>
      </c>
      <c r="BG127" s="144">
        <f t="shared" si="9"/>
        <v>0</v>
      </c>
      <c r="BH127" s="144">
        <f t="shared" si="10"/>
        <v>0</v>
      </c>
      <c r="BI127" s="144">
        <f t="shared" si="11"/>
        <v>0</v>
      </c>
      <c r="BJ127" s="3" t="s">
        <v>130</v>
      </c>
      <c r="BK127" s="144">
        <f t="shared" si="12"/>
        <v>0</v>
      </c>
      <c r="BL127" s="3" t="s">
        <v>129</v>
      </c>
      <c r="BM127" s="143" t="s">
        <v>308</v>
      </c>
    </row>
    <row r="128" spans="1:65" ht="22.5" customHeight="1">
      <c r="A128" s="120"/>
      <c r="B128" s="121"/>
      <c r="C128" s="120"/>
      <c r="D128" s="122" t="s">
        <v>65</v>
      </c>
      <c r="E128" s="130" t="s">
        <v>143</v>
      </c>
      <c r="F128" s="130" t="s">
        <v>280</v>
      </c>
      <c r="G128" s="120"/>
      <c r="H128" s="120"/>
      <c r="I128" s="120"/>
      <c r="J128" s="131">
        <f>BK128</f>
        <v>0</v>
      </c>
      <c r="K128" s="120"/>
      <c r="L128" s="121"/>
      <c r="M128" s="125"/>
      <c r="N128" s="120"/>
      <c r="O128" s="120"/>
      <c r="P128" s="126">
        <f>SUM(P129:P130)</f>
        <v>5.0064399999999996</v>
      </c>
      <c r="Q128" s="120"/>
      <c r="R128" s="126">
        <f>SUM(R129:R130)</f>
        <v>36.842359999999999</v>
      </c>
      <c r="S128" s="120"/>
      <c r="T128" s="127">
        <f>SUM(T129:T130)</f>
        <v>0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2" t="s">
        <v>74</v>
      </c>
      <c r="AS128" s="120"/>
      <c r="AT128" s="128" t="s">
        <v>65</v>
      </c>
      <c r="AU128" s="128" t="s">
        <v>74</v>
      </c>
      <c r="AV128" s="120"/>
      <c r="AW128" s="120"/>
      <c r="AX128" s="120"/>
      <c r="AY128" s="122" t="s">
        <v>123</v>
      </c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9">
        <f>SUM(BK129:BK130)</f>
        <v>0</v>
      </c>
      <c r="BL128" s="120"/>
      <c r="BM128" s="120"/>
    </row>
    <row r="129" spans="1:65" ht="44.25" customHeight="1">
      <c r="A129" s="15"/>
      <c r="B129" s="16"/>
      <c r="C129" s="132">
        <v>5</v>
      </c>
      <c r="D129" s="132" t="s">
        <v>125</v>
      </c>
      <c r="E129" s="133" t="s">
        <v>309</v>
      </c>
      <c r="F129" s="134" t="s">
        <v>310</v>
      </c>
      <c r="G129" s="135" t="s">
        <v>150</v>
      </c>
      <c r="H129" s="136">
        <v>94</v>
      </c>
      <c r="I129" s="137"/>
      <c r="J129" s="137">
        <f t="shared" ref="J129:J130" si="13">ROUND(I129*H129,2)</f>
        <v>0</v>
      </c>
      <c r="K129" s="138"/>
      <c r="L129" s="16"/>
      <c r="M129" s="139" t="s">
        <v>1</v>
      </c>
      <c r="N129" s="140" t="s">
        <v>32</v>
      </c>
      <c r="O129" s="141">
        <v>2.9139999999999999E-2</v>
      </c>
      <c r="P129" s="141">
        <f t="shared" ref="P129:P130" si="14">O129*H129</f>
        <v>2.73916</v>
      </c>
      <c r="Q129" s="141">
        <v>0.112</v>
      </c>
      <c r="R129" s="141">
        <f t="shared" ref="R129:R130" si="15">Q129*H129</f>
        <v>10.528</v>
      </c>
      <c r="S129" s="141">
        <v>0</v>
      </c>
      <c r="T129" s="142">
        <f t="shared" ref="T129:T130" si="16">S129*H129</f>
        <v>0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43" t="s">
        <v>129</v>
      </c>
      <c r="AS129" s="15"/>
      <c r="AT129" s="143" t="s">
        <v>125</v>
      </c>
      <c r="AU129" s="143" t="s">
        <v>130</v>
      </c>
      <c r="AV129" s="15"/>
      <c r="AW129" s="15"/>
      <c r="AX129" s="15"/>
      <c r="AY129" s="3" t="s">
        <v>123</v>
      </c>
      <c r="AZ129" s="15"/>
      <c r="BA129" s="15"/>
      <c r="BB129" s="15"/>
      <c r="BC129" s="15"/>
      <c r="BD129" s="15"/>
      <c r="BE129" s="144">
        <f t="shared" ref="BE129:BE130" si="17">IF(N129="základná",J129,0)</f>
        <v>0</v>
      </c>
      <c r="BF129" s="144">
        <f t="shared" ref="BF129:BF130" si="18">IF(N129="znížená",J129,0)</f>
        <v>0</v>
      </c>
      <c r="BG129" s="144">
        <f t="shared" ref="BG129:BG130" si="19">IF(N129="zákl. prenesená",J129,0)</f>
        <v>0</v>
      </c>
      <c r="BH129" s="144">
        <f t="shared" ref="BH129:BH130" si="20">IF(N129="zníž. prenesená",J129,0)</f>
        <v>0</v>
      </c>
      <c r="BI129" s="144">
        <f t="shared" ref="BI129:BI130" si="21">IF(N129="nulová",J129,0)</f>
        <v>0</v>
      </c>
      <c r="BJ129" s="3" t="s">
        <v>130</v>
      </c>
      <c r="BK129" s="144">
        <f t="shared" ref="BK129:BK130" si="22">ROUND(I129*H129,2)</f>
        <v>0</v>
      </c>
      <c r="BL129" s="3" t="s">
        <v>129</v>
      </c>
      <c r="BM129" s="143" t="s">
        <v>311</v>
      </c>
    </row>
    <row r="130" spans="1:65" ht="24" customHeight="1">
      <c r="A130" s="15"/>
      <c r="B130" s="16"/>
      <c r="C130" s="132">
        <v>6</v>
      </c>
      <c r="D130" s="132" t="s">
        <v>125</v>
      </c>
      <c r="E130" s="133" t="s">
        <v>312</v>
      </c>
      <c r="F130" s="134" t="s">
        <v>313</v>
      </c>
      <c r="G130" s="135" t="s">
        <v>150</v>
      </c>
      <c r="H130" s="136">
        <v>94</v>
      </c>
      <c r="I130" s="137"/>
      <c r="J130" s="137">
        <f t="shared" si="13"/>
        <v>0</v>
      </c>
      <c r="K130" s="138"/>
      <c r="L130" s="16"/>
      <c r="M130" s="139" t="s">
        <v>1</v>
      </c>
      <c r="N130" s="140" t="s">
        <v>32</v>
      </c>
      <c r="O130" s="141">
        <v>2.4119999999999999E-2</v>
      </c>
      <c r="P130" s="141">
        <f t="shared" si="14"/>
        <v>2.26728</v>
      </c>
      <c r="Q130" s="141">
        <v>0.27994000000000002</v>
      </c>
      <c r="R130" s="141">
        <f t="shared" si="15"/>
        <v>26.314360000000001</v>
      </c>
      <c r="S130" s="141">
        <v>0</v>
      </c>
      <c r="T130" s="142">
        <f t="shared" si="16"/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43" t="s">
        <v>129</v>
      </c>
      <c r="AS130" s="15"/>
      <c r="AT130" s="143" t="s">
        <v>125</v>
      </c>
      <c r="AU130" s="143" t="s">
        <v>130</v>
      </c>
      <c r="AV130" s="15"/>
      <c r="AW130" s="15"/>
      <c r="AX130" s="15"/>
      <c r="AY130" s="3" t="s">
        <v>123</v>
      </c>
      <c r="AZ130" s="15"/>
      <c r="BA130" s="15"/>
      <c r="BB130" s="15"/>
      <c r="BC130" s="15"/>
      <c r="BD130" s="15"/>
      <c r="BE130" s="144">
        <f t="shared" si="17"/>
        <v>0</v>
      </c>
      <c r="BF130" s="144">
        <f t="shared" si="18"/>
        <v>0</v>
      </c>
      <c r="BG130" s="144">
        <f t="shared" si="19"/>
        <v>0</v>
      </c>
      <c r="BH130" s="144">
        <f t="shared" si="20"/>
        <v>0</v>
      </c>
      <c r="BI130" s="144">
        <f t="shared" si="21"/>
        <v>0</v>
      </c>
      <c r="BJ130" s="3" t="s">
        <v>130</v>
      </c>
      <c r="BK130" s="144">
        <f t="shared" si="22"/>
        <v>0</v>
      </c>
      <c r="BL130" s="3" t="s">
        <v>129</v>
      </c>
      <c r="BM130" s="143" t="s">
        <v>314</v>
      </c>
    </row>
    <row r="131" spans="1:65" ht="22.5" customHeight="1">
      <c r="A131" s="120"/>
      <c r="B131" s="121"/>
      <c r="C131" s="120"/>
      <c r="D131" s="122" t="s">
        <v>65</v>
      </c>
      <c r="E131" s="130" t="s">
        <v>160</v>
      </c>
      <c r="F131" s="130" t="s">
        <v>293</v>
      </c>
      <c r="G131" s="120"/>
      <c r="H131" s="120"/>
      <c r="I131" s="120"/>
      <c r="J131" s="131">
        <f>BK131</f>
        <v>0</v>
      </c>
      <c r="K131" s="120"/>
      <c r="L131" s="121"/>
      <c r="M131" s="125"/>
      <c r="N131" s="120"/>
      <c r="O131" s="120"/>
      <c r="P131" s="126">
        <f>SUM(P132:P133)</f>
        <v>25.080000000000002</v>
      </c>
      <c r="Q131" s="120"/>
      <c r="R131" s="126">
        <f>SUM(R132:R133)</f>
        <v>23.134399999999999</v>
      </c>
      <c r="S131" s="120"/>
      <c r="T131" s="127">
        <f>SUM(T132:T133)</f>
        <v>0</v>
      </c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2" t="s">
        <v>74</v>
      </c>
      <c r="AS131" s="120"/>
      <c r="AT131" s="128" t="s">
        <v>65</v>
      </c>
      <c r="AU131" s="128" t="s">
        <v>74</v>
      </c>
      <c r="AV131" s="120"/>
      <c r="AW131" s="120"/>
      <c r="AX131" s="120"/>
      <c r="AY131" s="122" t="s">
        <v>123</v>
      </c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9">
        <f>SUM(BK132:BK133)</f>
        <v>0</v>
      </c>
      <c r="BL131" s="120"/>
      <c r="BM131" s="120"/>
    </row>
    <row r="132" spans="1:65" ht="37.5" customHeight="1">
      <c r="A132" s="15"/>
      <c r="B132" s="16"/>
      <c r="C132" s="132">
        <v>7</v>
      </c>
      <c r="D132" s="132" t="s">
        <v>125</v>
      </c>
      <c r="E132" s="133" t="s">
        <v>294</v>
      </c>
      <c r="F132" s="134" t="s">
        <v>295</v>
      </c>
      <c r="G132" s="135" t="s">
        <v>187</v>
      </c>
      <c r="H132" s="136">
        <v>190</v>
      </c>
      <c r="I132" s="137"/>
      <c r="J132" s="137">
        <f t="shared" ref="J132:J133" si="23">ROUND(I132*H132,2)</f>
        <v>0</v>
      </c>
      <c r="K132" s="138"/>
      <c r="L132" s="16"/>
      <c r="M132" s="139" t="s">
        <v>1</v>
      </c>
      <c r="N132" s="140" t="s">
        <v>32</v>
      </c>
      <c r="O132" s="141">
        <v>0.13200000000000001</v>
      </c>
      <c r="P132" s="141">
        <f t="shared" ref="P132:P133" si="24">O132*H132</f>
        <v>25.080000000000002</v>
      </c>
      <c r="Q132" s="141">
        <v>9.8530000000000006E-2</v>
      </c>
      <c r="R132" s="141">
        <f t="shared" ref="R132:R133" si="25">Q132*H132</f>
        <v>18.720700000000001</v>
      </c>
      <c r="S132" s="141">
        <v>0</v>
      </c>
      <c r="T132" s="142">
        <f t="shared" ref="T132:T133" si="26">S132*H132</f>
        <v>0</v>
      </c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43" t="s">
        <v>129</v>
      </c>
      <c r="AS132" s="15"/>
      <c r="AT132" s="143" t="s">
        <v>125</v>
      </c>
      <c r="AU132" s="143" t="s">
        <v>130</v>
      </c>
      <c r="AV132" s="15"/>
      <c r="AW132" s="15"/>
      <c r="AX132" s="15"/>
      <c r="AY132" s="3" t="s">
        <v>123</v>
      </c>
      <c r="AZ132" s="15"/>
      <c r="BA132" s="15"/>
      <c r="BB132" s="15"/>
      <c r="BC132" s="15"/>
      <c r="BD132" s="15"/>
      <c r="BE132" s="144">
        <f t="shared" ref="BE132:BE133" si="27">IF(N132="základná",J132,0)</f>
        <v>0</v>
      </c>
      <c r="BF132" s="144">
        <f t="shared" ref="BF132:BF133" si="28">IF(N132="znížená",J132,0)</f>
        <v>0</v>
      </c>
      <c r="BG132" s="144">
        <f t="shared" ref="BG132:BG133" si="29">IF(N132="zákl. prenesená",J132,0)</f>
        <v>0</v>
      </c>
      <c r="BH132" s="144">
        <f t="shared" ref="BH132:BH133" si="30">IF(N132="zníž. prenesená",J132,0)</f>
        <v>0</v>
      </c>
      <c r="BI132" s="144">
        <f t="shared" ref="BI132:BI133" si="31">IF(N132="nulová",J132,0)</f>
        <v>0</v>
      </c>
      <c r="BJ132" s="3" t="s">
        <v>130</v>
      </c>
      <c r="BK132" s="144">
        <f t="shared" ref="BK132:BK133" si="32">ROUND(I132*H132,2)</f>
        <v>0</v>
      </c>
      <c r="BL132" s="3" t="s">
        <v>129</v>
      </c>
      <c r="BM132" s="143" t="s">
        <v>315</v>
      </c>
    </row>
    <row r="133" spans="1:65" ht="21.75" customHeight="1">
      <c r="A133" s="15"/>
      <c r="B133" s="16"/>
      <c r="C133" s="145">
        <v>8</v>
      </c>
      <c r="D133" s="145" t="s">
        <v>198</v>
      </c>
      <c r="E133" s="146" t="s">
        <v>297</v>
      </c>
      <c r="F133" s="147" t="s">
        <v>298</v>
      </c>
      <c r="G133" s="148" t="s">
        <v>299</v>
      </c>
      <c r="H133" s="149">
        <v>191.9</v>
      </c>
      <c r="I133" s="150"/>
      <c r="J133" s="150">
        <f t="shared" si="23"/>
        <v>0</v>
      </c>
      <c r="K133" s="151"/>
      <c r="L133" s="152"/>
      <c r="M133" s="153" t="s">
        <v>1</v>
      </c>
      <c r="N133" s="154" t="s">
        <v>32</v>
      </c>
      <c r="O133" s="141">
        <v>0</v>
      </c>
      <c r="P133" s="141">
        <f t="shared" si="24"/>
        <v>0</v>
      </c>
      <c r="Q133" s="141">
        <v>2.3E-2</v>
      </c>
      <c r="R133" s="141">
        <f t="shared" si="25"/>
        <v>4.4137000000000004</v>
      </c>
      <c r="S133" s="141">
        <v>0</v>
      </c>
      <c r="T133" s="142">
        <f t="shared" si="26"/>
        <v>0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43" t="s">
        <v>156</v>
      </c>
      <c r="AS133" s="15"/>
      <c r="AT133" s="143" t="s">
        <v>198</v>
      </c>
      <c r="AU133" s="143" t="s">
        <v>130</v>
      </c>
      <c r="AV133" s="15"/>
      <c r="AW133" s="15"/>
      <c r="AX133" s="15"/>
      <c r="AY133" s="3" t="s">
        <v>123</v>
      </c>
      <c r="AZ133" s="15"/>
      <c r="BA133" s="15"/>
      <c r="BB133" s="15"/>
      <c r="BC133" s="15"/>
      <c r="BD133" s="15"/>
      <c r="BE133" s="144">
        <f t="shared" si="27"/>
        <v>0</v>
      </c>
      <c r="BF133" s="144">
        <f t="shared" si="28"/>
        <v>0</v>
      </c>
      <c r="BG133" s="144">
        <f t="shared" si="29"/>
        <v>0</v>
      </c>
      <c r="BH133" s="144">
        <f t="shared" si="30"/>
        <v>0</v>
      </c>
      <c r="BI133" s="144">
        <f t="shared" si="31"/>
        <v>0</v>
      </c>
      <c r="BJ133" s="3" t="s">
        <v>130</v>
      </c>
      <c r="BK133" s="144">
        <f t="shared" si="32"/>
        <v>0</v>
      </c>
      <c r="BL133" s="3" t="s">
        <v>129</v>
      </c>
      <c r="BM133" s="143" t="s">
        <v>316</v>
      </c>
    </row>
    <row r="134" spans="1:65" ht="22.5" customHeight="1">
      <c r="A134" s="120"/>
      <c r="B134" s="121"/>
      <c r="C134" s="120"/>
      <c r="D134" s="122" t="s">
        <v>65</v>
      </c>
      <c r="E134" s="130" t="s">
        <v>174</v>
      </c>
      <c r="F134" s="130" t="s">
        <v>175</v>
      </c>
      <c r="G134" s="120"/>
      <c r="H134" s="120"/>
      <c r="I134" s="120"/>
      <c r="J134" s="131">
        <f>BK134</f>
        <v>0</v>
      </c>
      <c r="K134" s="120"/>
      <c r="L134" s="121"/>
      <c r="M134" s="125"/>
      <c r="N134" s="120"/>
      <c r="O134" s="120"/>
      <c r="P134" s="126">
        <f>P135</f>
        <v>23.570961</v>
      </c>
      <c r="Q134" s="120"/>
      <c r="R134" s="126">
        <f>R135</f>
        <v>0</v>
      </c>
      <c r="S134" s="120"/>
      <c r="T134" s="127">
        <f>T135</f>
        <v>0</v>
      </c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2" t="s">
        <v>74</v>
      </c>
      <c r="AS134" s="120"/>
      <c r="AT134" s="128" t="s">
        <v>65</v>
      </c>
      <c r="AU134" s="128" t="s">
        <v>74</v>
      </c>
      <c r="AV134" s="120"/>
      <c r="AW134" s="120"/>
      <c r="AX134" s="120"/>
      <c r="AY134" s="122" t="s">
        <v>123</v>
      </c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9">
        <f>BK135</f>
        <v>0</v>
      </c>
      <c r="BL134" s="120"/>
      <c r="BM134" s="120"/>
    </row>
    <row r="135" spans="1:65" ht="33" customHeight="1">
      <c r="A135" s="15"/>
      <c r="B135" s="16"/>
      <c r="C135" s="132">
        <v>9</v>
      </c>
      <c r="D135" s="132" t="s">
        <v>125</v>
      </c>
      <c r="E135" s="133" t="s">
        <v>301</v>
      </c>
      <c r="F135" s="134" t="s">
        <v>302</v>
      </c>
      <c r="G135" s="135" t="s">
        <v>172</v>
      </c>
      <c r="H135" s="136">
        <v>59.976999999999997</v>
      </c>
      <c r="I135" s="137"/>
      <c r="J135" s="137">
        <f>ROUND(I135*H135,2)</f>
        <v>0</v>
      </c>
      <c r="K135" s="138"/>
      <c r="L135" s="16"/>
      <c r="M135" s="155" t="s">
        <v>1</v>
      </c>
      <c r="N135" s="156" t="s">
        <v>32</v>
      </c>
      <c r="O135" s="157">
        <v>0.39300000000000002</v>
      </c>
      <c r="P135" s="157">
        <f>O135*H135</f>
        <v>23.570961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43" t="s">
        <v>129</v>
      </c>
      <c r="AS135" s="15"/>
      <c r="AT135" s="143" t="s">
        <v>125</v>
      </c>
      <c r="AU135" s="143" t="s">
        <v>130</v>
      </c>
      <c r="AV135" s="15"/>
      <c r="AW135" s="15"/>
      <c r="AX135" s="15"/>
      <c r="AY135" s="3" t="s">
        <v>123</v>
      </c>
      <c r="AZ135" s="15"/>
      <c r="BA135" s="15"/>
      <c r="BB135" s="15"/>
      <c r="BC135" s="15"/>
      <c r="BD135" s="15"/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3" t="s">
        <v>130</v>
      </c>
      <c r="BK135" s="144">
        <f>ROUND(I135*H135,2)</f>
        <v>0</v>
      </c>
      <c r="BL135" s="3" t="s">
        <v>129</v>
      </c>
      <c r="BM135" s="143" t="s">
        <v>317</v>
      </c>
    </row>
    <row r="136" spans="1:65" ht="6.75" customHeight="1">
      <c r="A136" s="15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16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</sheetData>
  <autoFilter ref="C120:K135" xr:uid="{00000000-0009-0000-0000-000004000000}"/>
  <mergeCells count="9">
    <mergeCell ref="E87:H87"/>
    <mergeCell ref="E85:H85"/>
    <mergeCell ref="E111:H111"/>
    <mergeCell ref="E113:H113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scale="51" fitToHeight="0" orientation="portrait" r:id="rId1"/>
  <headerFooter>
    <oddFooter>&amp;CStrana &amp;P 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31"/>
  <sheetViews>
    <sheetView showGridLines="0" workbookViewId="0">
      <selection activeCell="J12" sqref="J12"/>
    </sheetView>
  </sheetViews>
  <sheetFormatPr defaultColWidth="20.140625" defaultRowHeight="15" customHeight="1"/>
  <cols>
    <col min="1" max="1" width="11.5703125" customWidth="1"/>
    <col min="2" max="2" width="1.5703125" customWidth="1"/>
    <col min="3" max="3" width="5.85546875" customWidth="1"/>
    <col min="4" max="4" width="6" customWidth="1"/>
    <col min="5" max="5" width="24" customWidth="1"/>
    <col min="6" max="6" width="71.140625" customWidth="1"/>
    <col min="7" max="7" width="10.42578125" customWidth="1"/>
    <col min="8" max="8" width="19.5703125" customWidth="1"/>
    <col min="9" max="9" width="22.140625" customWidth="1"/>
    <col min="10" max="10" width="31.140625" customWidth="1"/>
    <col min="11" max="11" width="31.140625" hidden="1" customWidth="1"/>
    <col min="12" max="12" width="13" customWidth="1"/>
    <col min="13" max="13" width="15.140625" hidden="1" customWidth="1"/>
    <col min="14" max="14" width="13" hidden="1" customWidth="1"/>
    <col min="15" max="20" width="19.85546875" hidden="1" customWidth="1"/>
    <col min="21" max="21" width="22.85546875" hidden="1" customWidth="1"/>
    <col min="22" max="22" width="17.140625" customWidth="1"/>
    <col min="23" max="23" width="22.85546875" customWidth="1"/>
    <col min="24" max="24" width="17.140625" customWidth="1"/>
    <col min="25" max="25" width="21" customWidth="1"/>
    <col min="26" max="26" width="15.42578125" customWidth="1"/>
    <col min="27" max="27" width="21" customWidth="1"/>
    <col min="28" max="28" width="22.85546875" customWidth="1"/>
    <col min="29" max="29" width="15.42578125" customWidth="1"/>
    <col min="30" max="30" width="21" customWidth="1"/>
    <col min="31" max="31" width="22.85546875" customWidth="1"/>
    <col min="32" max="43" width="12.140625" customWidth="1"/>
    <col min="44" max="65" width="13" hidden="1" customWidth="1"/>
  </cols>
  <sheetData>
    <row r="1" spans="1:65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8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87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66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91</v>
      </c>
      <c r="E4" s="2"/>
      <c r="F4" s="2"/>
      <c r="G4" s="2"/>
      <c r="H4" s="2"/>
      <c r="I4" s="2"/>
      <c r="J4" s="2"/>
      <c r="K4" s="2"/>
      <c r="L4" s="6"/>
      <c r="M4" s="79" t="s"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3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2" t="s">
        <v>12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193" t="str">
        <f>'Rekapitulácia stavby'!K6</f>
        <v>Modernizácia exteriéru školy</v>
      </c>
      <c r="F7" s="163"/>
      <c r="G7" s="163"/>
      <c r="H7" s="163"/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15"/>
      <c r="B8" s="16"/>
      <c r="C8" s="15"/>
      <c r="D8" s="12" t="s">
        <v>92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6.5" customHeight="1">
      <c r="A9" s="15"/>
      <c r="B9" s="16"/>
      <c r="C9" s="15"/>
      <c r="D9" s="15"/>
      <c r="E9" s="174" t="s">
        <v>318</v>
      </c>
      <c r="F9" s="163"/>
      <c r="G9" s="163"/>
      <c r="H9" s="163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1.2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" customHeight="1">
      <c r="A11" s="15"/>
      <c r="B11" s="16"/>
      <c r="C11" s="15"/>
      <c r="D11" s="12" t="s">
        <v>13</v>
      </c>
      <c r="E11" s="15"/>
      <c r="F11" s="10" t="s">
        <v>1</v>
      </c>
      <c r="G11" s="15"/>
      <c r="H11" s="15"/>
      <c r="I11" s="12" t="s">
        <v>14</v>
      </c>
      <c r="J11" s="10" t="s">
        <v>1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" customHeight="1">
      <c r="A12" s="15"/>
      <c r="B12" s="16"/>
      <c r="C12" s="15"/>
      <c r="D12" s="12" t="s">
        <v>15</v>
      </c>
      <c r="E12" s="15"/>
      <c r="F12" s="10" t="s">
        <v>16</v>
      </c>
      <c r="G12" s="15"/>
      <c r="H12" s="15"/>
      <c r="I12" s="12" t="s">
        <v>17</v>
      </c>
      <c r="J12" s="42"/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0.5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" customHeight="1">
      <c r="A14" s="15"/>
      <c r="B14" s="16"/>
      <c r="C14" s="15"/>
      <c r="D14" s="12" t="s">
        <v>18</v>
      </c>
      <c r="E14" s="15"/>
      <c r="F14" s="15"/>
      <c r="G14" s="15"/>
      <c r="H14" s="15"/>
      <c r="I14" s="12" t="s">
        <v>19</v>
      </c>
      <c r="J14" s="10" t="str">
        <f>IF('Rekapitulácia stavby'!AN10="","",'Rekapitulácia stavby'!AN10)</f>
        <v/>
      </c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8" customHeight="1">
      <c r="A15" s="15"/>
      <c r="B15" s="16"/>
      <c r="C15" s="15"/>
      <c r="D15" s="15"/>
      <c r="E15" s="10" t="str">
        <f>IF('Rekapitulácia stavby'!E11="","",'Rekapitulácia stavby'!E11)</f>
        <v xml:space="preserve"> </v>
      </c>
      <c r="F15" s="15"/>
      <c r="G15" s="15"/>
      <c r="H15" s="15"/>
      <c r="I15" s="12" t="s">
        <v>20</v>
      </c>
      <c r="J15" s="10" t="str">
        <f>IF('Rekapitulácia stavby'!AN11="","",'Rekapitulácia stavby'!AN11)</f>
        <v/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6.75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" customHeight="1">
      <c r="A17" s="15"/>
      <c r="B17" s="16"/>
      <c r="C17" s="15"/>
      <c r="D17" s="12" t="s">
        <v>21</v>
      </c>
      <c r="E17" s="15"/>
      <c r="F17" s="15"/>
      <c r="G17" s="15"/>
      <c r="H17" s="15"/>
      <c r="I17" s="12" t="s">
        <v>19</v>
      </c>
      <c r="J17" s="10" t="str">
        <f>'Rekapitulácia stavby'!AN13</f>
        <v/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8" customHeight="1">
      <c r="A18" s="15"/>
      <c r="B18" s="16"/>
      <c r="C18" s="15"/>
      <c r="D18" s="15"/>
      <c r="E18" s="175" t="str">
        <f>'Rekapitulácia stavby'!E14</f>
        <v xml:space="preserve"> </v>
      </c>
      <c r="F18" s="163"/>
      <c r="G18" s="163"/>
      <c r="H18" s="163"/>
      <c r="I18" s="12" t="s">
        <v>20</v>
      </c>
      <c r="J18" s="10" t="str">
        <f>'Rekapitulácia stavby'!AN14</f>
        <v/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6.75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" customHeight="1">
      <c r="A20" s="15"/>
      <c r="B20" s="16"/>
      <c r="C20" s="15"/>
      <c r="D20" s="12" t="s">
        <v>22</v>
      </c>
      <c r="E20" s="15"/>
      <c r="F20" s="15"/>
      <c r="G20" s="15"/>
      <c r="H20" s="15"/>
      <c r="I20" s="12" t="s">
        <v>19</v>
      </c>
      <c r="J20" s="10" t="str">
        <f>IF('Rekapitulácia stavby'!AN16="","",'Rekapitulácia stavby'!AN16)</f>
        <v/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8" customHeight="1">
      <c r="A21" s="15"/>
      <c r="B21" s="16"/>
      <c r="C21" s="15"/>
      <c r="D21" s="15"/>
      <c r="E21" s="10" t="str">
        <f>IF('Rekapitulácia stavby'!E17="","",'Rekapitulácia stavby'!E17)</f>
        <v xml:space="preserve"> </v>
      </c>
      <c r="F21" s="15"/>
      <c r="G21" s="15"/>
      <c r="H21" s="15"/>
      <c r="I21" s="12" t="s">
        <v>20</v>
      </c>
      <c r="J21" s="10" t="str">
        <f>IF('Rekapitulácia stavby'!AN17="","",'Rekapitulácia stavby'!AN17)</f>
        <v/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6.75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" customHeight="1">
      <c r="A23" s="15"/>
      <c r="B23" s="16"/>
      <c r="C23" s="15"/>
      <c r="D23" s="12" t="s">
        <v>23</v>
      </c>
      <c r="E23" s="15"/>
      <c r="F23" s="15"/>
      <c r="G23" s="15"/>
      <c r="H23" s="15"/>
      <c r="I23" s="12" t="s">
        <v>19</v>
      </c>
      <c r="J23" s="10" t="str">
        <f>IF('Rekapitulácia stavby'!AN19="","",'Rekapitulácia stavby'!AN19)</f>
        <v/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8" customHeight="1">
      <c r="A24" s="15"/>
      <c r="B24" s="16"/>
      <c r="C24" s="15"/>
      <c r="D24" s="15"/>
      <c r="E24" s="10" t="str">
        <f>IF('Rekapitulácia stavby'!E20="","",'Rekapitulácia stavby'!E20)</f>
        <v xml:space="preserve"> </v>
      </c>
      <c r="F24" s="15"/>
      <c r="G24" s="15"/>
      <c r="H24" s="15"/>
      <c r="I24" s="12" t="s">
        <v>20</v>
      </c>
      <c r="J24" s="10" t="str">
        <f>IF('Rekapitulácia stavby'!AN20="","",'Rekapitulácia stavby'!AN20)</f>
        <v/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6.75" customHeigh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" customHeight="1">
      <c r="A26" s="15"/>
      <c r="B26" s="16"/>
      <c r="C26" s="15"/>
      <c r="D26" s="12" t="s">
        <v>25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6.5" customHeight="1">
      <c r="A27" s="80"/>
      <c r="B27" s="81"/>
      <c r="C27" s="80"/>
      <c r="D27" s="80"/>
      <c r="E27" s="182" t="s">
        <v>1</v>
      </c>
      <c r="F27" s="163"/>
      <c r="G27" s="163"/>
      <c r="H27" s="163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ht="6.7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6.75" customHeight="1">
      <c r="A29" s="15"/>
      <c r="B29" s="16"/>
      <c r="C29" s="15"/>
      <c r="D29" s="43"/>
      <c r="E29" s="43"/>
      <c r="F29" s="43"/>
      <c r="G29" s="43"/>
      <c r="H29" s="43"/>
      <c r="I29" s="43"/>
      <c r="J29" s="43"/>
      <c r="K29" s="43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24.75" customHeight="1">
      <c r="A30" s="15"/>
      <c r="B30" s="16"/>
      <c r="C30" s="15"/>
      <c r="D30" s="82" t="s">
        <v>26</v>
      </c>
      <c r="E30" s="15"/>
      <c r="F30" s="15"/>
      <c r="G30" s="15"/>
      <c r="H30" s="15"/>
      <c r="I30" s="15"/>
      <c r="J30" s="56">
        <f>ROUND(J120, 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6.75" customHeight="1">
      <c r="A31" s="15"/>
      <c r="B31" s="16"/>
      <c r="C31" s="15"/>
      <c r="D31" s="43"/>
      <c r="E31" s="43"/>
      <c r="F31" s="43"/>
      <c r="G31" s="43"/>
      <c r="H31" s="43"/>
      <c r="I31" s="43"/>
      <c r="J31" s="43"/>
      <c r="K31" s="43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4.25" customHeight="1">
      <c r="A32" s="15"/>
      <c r="B32" s="16"/>
      <c r="C32" s="15"/>
      <c r="D32" s="15"/>
      <c r="E32" s="15"/>
      <c r="F32" s="19" t="s">
        <v>28</v>
      </c>
      <c r="G32" s="15"/>
      <c r="H32" s="15"/>
      <c r="I32" s="19" t="s">
        <v>27</v>
      </c>
      <c r="J32" s="19" t="s">
        <v>29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4.25" customHeight="1">
      <c r="A33" s="15"/>
      <c r="B33" s="16"/>
      <c r="C33" s="15"/>
      <c r="D33" s="83" t="s">
        <v>30</v>
      </c>
      <c r="E33" s="22" t="s">
        <v>31</v>
      </c>
      <c r="F33" s="84">
        <f>ROUND((SUM(BE120:BE130)),  2)</f>
        <v>0</v>
      </c>
      <c r="G33" s="85"/>
      <c r="H33" s="85"/>
      <c r="I33" s="86">
        <v>0.2</v>
      </c>
      <c r="J33" s="84">
        <f>ROUND(((SUM(BE120:BE130))*I33),  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4.25" customHeight="1">
      <c r="A34" s="15"/>
      <c r="B34" s="16"/>
      <c r="C34" s="15"/>
      <c r="D34" s="15"/>
      <c r="E34" s="22" t="s">
        <v>32</v>
      </c>
      <c r="F34" s="87">
        <f>ROUND((SUM(BF120:BF130)),  2)</f>
        <v>0</v>
      </c>
      <c r="G34" s="15"/>
      <c r="H34" s="15"/>
      <c r="I34" s="88">
        <v>0.2</v>
      </c>
      <c r="J34" s="87">
        <f>ROUND(((SUM(BF120:BF130))*I34),  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4.25" hidden="1" customHeight="1">
      <c r="A35" s="15"/>
      <c r="B35" s="16"/>
      <c r="C35" s="15"/>
      <c r="D35" s="15"/>
      <c r="E35" s="12" t="s">
        <v>33</v>
      </c>
      <c r="F35" s="87">
        <f>ROUND((SUM(BG120:BG130)),  2)</f>
        <v>0</v>
      </c>
      <c r="G35" s="15"/>
      <c r="H35" s="15"/>
      <c r="I35" s="88">
        <v>0.2</v>
      </c>
      <c r="J35" s="87">
        <f t="shared" ref="J35:J37" si="0"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4.25" hidden="1" customHeight="1">
      <c r="A36" s="15"/>
      <c r="B36" s="16"/>
      <c r="C36" s="15"/>
      <c r="D36" s="15"/>
      <c r="E36" s="12" t="s">
        <v>34</v>
      </c>
      <c r="F36" s="87">
        <f>ROUND((SUM(BH120:BH130)),  2)</f>
        <v>0</v>
      </c>
      <c r="G36" s="15"/>
      <c r="H36" s="15"/>
      <c r="I36" s="88">
        <v>0.2</v>
      </c>
      <c r="J36" s="87">
        <f t="shared" si="0"/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4.25" hidden="1" customHeight="1">
      <c r="A37" s="15"/>
      <c r="B37" s="16"/>
      <c r="C37" s="15"/>
      <c r="D37" s="15"/>
      <c r="E37" s="22" t="s">
        <v>35</v>
      </c>
      <c r="F37" s="84">
        <f>ROUND((SUM(BI120:BI130)),  2)</f>
        <v>0</v>
      </c>
      <c r="G37" s="85"/>
      <c r="H37" s="85"/>
      <c r="I37" s="86">
        <v>0</v>
      </c>
      <c r="J37" s="84">
        <f t="shared" si="0"/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6.75" customHeight="1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24.75" customHeight="1">
      <c r="A39" s="15"/>
      <c r="B39" s="16"/>
      <c r="C39" s="89"/>
      <c r="D39" s="90" t="s">
        <v>36</v>
      </c>
      <c r="E39" s="46"/>
      <c r="F39" s="46"/>
      <c r="G39" s="91" t="s">
        <v>37</v>
      </c>
      <c r="H39" s="92" t="s">
        <v>38</v>
      </c>
      <c r="I39" s="46"/>
      <c r="J39" s="93">
        <f>SUM(J30:J37)</f>
        <v>0</v>
      </c>
      <c r="K39" s="94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4.25" customHeight="1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4.2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4.2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4.2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4.2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4.2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4.2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4.2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4.2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4.25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4.25" customHeight="1">
      <c r="A50" s="15"/>
      <c r="B50" s="16"/>
      <c r="C50" s="15"/>
      <c r="D50" s="29" t="s">
        <v>39</v>
      </c>
      <c r="E50" s="30"/>
      <c r="F50" s="30"/>
      <c r="G50" s="29" t="s">
        <v>40</v>
      </c>
      <c r="H50" s="30"/>
      <c r="I50" s="30"/>
      <c r="J50" s="30"/>
      <c r="K50" s="30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1.2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1.2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1.2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1.2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1.2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1.2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1.2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1.2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1.2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1.25" customHeight="1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1.25" customHeight="1">
      <c r="A61" s="15"/>
      <c r="B61" s="16"/>
      <c r="C61" s="15"/>
      <c r="D61" s="31" t="s">
        <v>41</v>
      </c>
      <c r="E61" s="18"/>
      <c r="F61" s="95" t="s">
        <v>42</v>
      </c>
      <c r="G61" s="31" t="s">
        <v>41</v>
      </c>
      <c r="H61" s="18"/>
      <c r="I61" s="18"/>
      <c r="J61" s="96" t="s">
        <v>42</v>
      </c>
      <c r="K61" s="18"/>
      <c r="L61" s="1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1.2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1.2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1.25" customHeight="1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1.25" customHeight="1">
      <c r="A65" s="15"/>
      <c r="B65" s="16"/>
      <c r="C65" s="15"/>
      <c r="D65" s="29" t="s">
        <v>43</v>
      </c>
      <c r="E65" s="30"/>
      <c r="F65" s="30"/>
      <c r="G65" s="29" t="s">
        <v>44</v>
      </c>
      <c r="H65" s="30"/>
      <c r="I65" s="30"/>
      <c r="J65" s="30"/>
      <c r="K65" s="30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1.2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1.2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1.2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1.2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1.2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1.2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1.2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1.2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1.2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1.25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1.25" customHeight="1">
      <c r="A76" s="15"/>
      <c r="B76" s="16"/>
      <c r="C76" s="15"/>
      <c r="D76" s="31" t="s">
        <v>41</v>
      </c>
      <c r="E76" s="18"/>
      <c r="F76" s="95" t="s">
        <v>42</v>
      </c>
      <c r="G76" s="31" t="s">
        <v>41</v>
      </c>
      <c r="H76" s="18"/>
      <c r="I76" s="18"/>
      <c r="J76" s="96" t="s">
        <v>42</v>
      </c>
      <c r="K76" s="18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4.25" customHeight="1">
      <c r="A77" s="15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6.75" customHeight="1">
      <c r="A81" s="1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24.75" customHeight="1">
      <c r="A82" s="15"/>
      <c r="B82" s="16"/>
      <c r="C82" s="7" t="s">
        <v>94</v>
      </c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2" customHeight="1">
      <c r="A84" s="15"/>
      <c r="B84" s="16"/>
      <c r="C84" s="12" t="s">
        <v>12</v>
      </c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6.5" customHeight="1">
      <c r="A85" s="15"/>
      <c r="B85" s="16"/>
      <c r="C85" s="15"/>
      <c r="D85" s="15"/>
      <c r="E85" s="193" t="str">
        <f>E7</f>
        <v>Modernizácia exteriéru školy</v>
      </c>
      <c r="F85" s="163"/>
      <c r="G85" s="163"/>
      <c r="H85" s="163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2" customHeight="1">
      <c r="A86" s="15"/>
      <c r="B86" s="16"/>
      <c r="C86" s="12" t="s">
        <v>92</v>
      </c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6.5" customHeight="1">
      <c r="A87" s="15"/>
      <c r="B87" s="16"/>
      <c r="C87" s="15"/>
      <c r="D87" s="15"/>
      <c r="E87" s="174" t="str">
        <f>E9</f>
        <v>e - Štrkové spevnené plochy</v>
      </c>
      <c r="F87" s="163"/>
      <c r="G87" s="163"/>
      <c r="H87" s="163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2" customHeight="1">
      <c r="A89" s="15"/>
      <c r="B89" s="16"/>
      <c r="C89" s="12" t="s">
        <v>15</v>
      </c>
      <c r="D89" s="15"/>
      <c r="E89" s="15"/>
      <c r="F89" s="10" t="str">
        <f>F12</f>
        <v xml:space="preserve"> </v>
      </c>
      <c r="G89" s="15"/>
      <c r="H89" s="15"/>
      <c r="I89" s="12" t="s">
        <v>17</v>
      </c>
      <c r="J89" s="42" t="str">
        <f>IF(J12="","",J12)</f>
        <v/>
      </c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6.75" customHeigh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5" customHeight="1">
      <c r="A91" s="15"/>
      <c r="B91" s="16"/>
      <c r="C91" s="12" t="s">
        <v>18</v>
      </c>
      <c r="D91" s="15"/>
      <c r="E91" s="15"/>
      <c r="F91" s="10" t="str">
        <f>E15</f>
        <v xml:space="preserve"> </v>
      </c>
      <c r="G91" s="15"/>
      <c r="H91" s="15"/>
      <c r="I91" s="12" t="s">
        <v>22</v>
      </c>
      <c r="J91" s="13" t="str">
        <f>E21</f>
        <v xml:space="preserve"> </v>
      </c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5" customHeight="1">
      <c r="A92" s="15"/>
      <c r="B92" s="16"/>
      <c r="C92" s="12" t="s">
        <v>21</v>
      </c>
      <c r="D92" s="15"/>
      <c r="E92" s="15"/>
      <c r="F92" s="10" t="str">
        <f>IF(E18="","",E18)</f>
        <v xml:space="preserve"> </v>
      </c>
      <c r="G92" s="15"/>
      <c r="H92" s="15"/>
      <c r="I92" s="12" t="s">
        <v>23</v>
      </c>
      <c r="J92" s="13" t="str">
        <f>E24</f>
        <v xml:space="preserve"> </v>
      </c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9.7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29.25" customHeight="1">
      <c r="A94" s="15"/>
      <c r="B94" s="16"/>
      <c r="C94" s="97" t="s">
        <v>95</v>
      </c>
      <c r="D94" s="89"/>
      <c r="E94" s="89"/>
      <c r="F94" s="89"/>
      <c r="G94" s="89"/>
      <c r="H94" s="89"/>
      <c r="I94" s="89"/>
      <c r="J94" s="98" t="s">
        <v>96</v>
      </c>
      <c r="K94" s="89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9.75" customHeigh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22.5" customHeight="1">
      <c r="A96" s="15"/>
      <c r="B96" s="16"/>
      <c r="C96" s="99" t="s">
        <v>97</v>
      </c>
      <c r="D96" s="15"/>
      <c r="E96" s="15"/>
      <c r="F96" s="15"/>
      <c r="G96" s="15"/>
      <c r="H96" s="15"/>
      <c r="I96" s="15"/>
      <c r="J96" s="56">
        <f t="shared" ref="J96:J98" si="1">J120</f>
        <v>0</v>
      </c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3" t="s">
        <v>98</v>
      </c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24.75" customHeight="1">
      <c r="A97" s="100"/>
      <c r="B97" s="101"/>
      <c r="C97" s="100"/>
      <c r="D97" s="102" t="s">
        <v>99</v>
      </c>
      <c r="E97" s="103"/>
      <c r="F97" s="103"/>
      <c r="G97" s="103"/>
      <c r="H97" s="103"/>
      <c r="I97" s="103"/>
      <c r="J97" s="104">
        <f t="shared" si="1"/>
        <v>0</v>
      </c>
      <c r="K97" s="100"/>
      <c r="L97" s="101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</row>
    <row r="98" spans="1:65" ht="19.5" customHeight="1">
      <c r="A98" s="105"/>
      <c r="B98" s="106"/>
      <c r="C98" s="105"/>
      <c r="D98" s="107" t="s">
        <v>100</v>
      </c>
      <c r="E98" s="108"/>
      <c r="F98" s="108"/>
      <c r="G98" s="108"/>
      <c r="H98" s="108"/>
      <c r="I98" s="108"/>
      <c r="J98" s="109">
        <f t="shared" si="1"/>
        <v>0</v>
      </c>
      <c r="K98" s="105"/>
      <c r="L98" s="106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1:65" ht="19.5" customHeight="1">
      <c r="A99" s="105"/>
      <c r="B99" s="106"/>
      <c r="C99" s="105"/>
      <c r="D99" s="107" t="s">
        <v>269</v>
      </c>
      <c r="E99" s="108"/>
      <c r="F99" s="108"/>
      <c r="G99" s="108"/>
      <c r="H99" s="108"/>
      <c r="I99" s="108"/>
      <c r="J99" s="109">
        <f>J126</f>
        <v>0</v>
      </c>
      <c r="K99" s="105"/>
      <c r="L99" s="106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</row>
    <row r="100" spans="1:65" ht="19.5" customHeight="1">
      <c r="A100" s="105"/>
      <c r="B100" s="106"/>
      <c r="C100" s="105"/>
      <c r="D100" s="107" t="s">
        <v>103</v>
      </c>
      <c r="E100" s="108"/>
      <c r="F100" s="108"/>
      <c r="G100" s="108"/>
      <c r="H100" s="108"/>
      <c r="I100" s="108"/>
      <c r="J100" s="109">
        <f>J129</f>
        <v>0</v>
      </c>
      <c r="K100" s="105"/>
      <c r="L100" s="106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</row>
    <row r="101" spans="1:65" ht="21.75" customHeight="1">
      <c r="A101" s="15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6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</row>
    <row r="102" spans="1:65" ht="6.75" customHeight="1">
      <c r="A102" s="15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16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6.75" customHeight="1">
      <c r="A106" s="15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16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ht="24.75" customHeight="1">
      <c r="A107" s="15"/>
      <c r="B107" s="16"/>
      <c r="C107" s="7" t="s">
        <v>109</v>
      </c>
      <c r="D107" s="15"/>
      <c r="E107" s="15"/>
      <c r="F107" s="15"/>
      <c r="G107" s="15"/>
      <c r="H107" s="15"/>
      <c r="I107" s="15"/>
      <c r="J107" s="15"/>
      <c r="K107" s="15"/>
      <c r="L107" s="1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6.75" customHeight="1">
      <c r="A108" s="15"/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12" customHeight="1">
      <c r="A109" s="15"/>
      <c r="B109" s="16"/>
      <c r="C109" s="12" t="s">
        <v>12</v>
      </c>
      <c r="D109" s="15"/>
      <c r="E109" s="15"/>
      <c r="F109" s="15"/>
      <c r="G109" s="15"/>
      <c r="H109" s="15"/>
      <c r="I109" s="15"/>
      <c r="J109" s="15"/>
      <c r="K109" s="15"/>
      <c r="L109" s="1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6.5" customHeight="1">
      <c r="A110" s="15"/>
      <c r="B110" s="16"/>
      <c r="C110" s="15"/>
      <c r="D110" s="15"/>
      <c r="E110" s="193" t="str">
        <f>E7</f>
        <v>Modernizácia exteriéru školy</v>
      </c>
      <c r="F110" s="163"/>
      <c r="G110" s="163"/>
      <c r="H110" s="163"/>
      <c r="I110" s="15"/>
      <c r="J110" s="15"/>
      <c r="K110" s="15"/>
      <c r="L110" s="1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12" customHeight="1">
      <c r="A111" s="15"/>
      <c r="B111" s="16"/>
      <c r="C111" s="12" t="s">
        <v>92</v>
      </c>
      <c r="D111" s="15"/>
      <c r="E111" s="15"/>
      <c r="F111" s="15"/>
      <c r="G111" s="15"/>
      <c r="H111" s="15"/>
      <c r="I111" s="15"/>
      <c r="J111" s="15"/>
      <c r="K111" s="15"/>
      <c r="L111" s="1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6.5" customHeight="1">
      <c r="A112" s="15"/>
      <c r="B112" s="16"/>
      <c r="C112" s="15"/>
      <c r="D112" s="15"/>
      <c r="E112" s="174" t="str">
        <f>E9</f>
        <v>e - Štrkové spevnené plochy</v>
      </c>
      <c r="F112" s="163"/>
      <c r="G112" s="163"/>
      <c r="H112" s="163"/>
      <c r="I112" s="15"/>
      <c r="J112" s="15"/>
      <c r="K112" s="15"/>
      <c r="L112" s="1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6.75" customHeigh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12" customHeight="1">
      <c r="A114" s="15"/>
      <c r="B114" s="16"/>
      <c r="C114" s="12" t="s">
        <v>15</v>
      </c>
      <c r="D114" s="15"/>
      <c r="E114" s="15"/>
      <c r="F114" s="10" t="str">
        <f>F12</f>
        <v xml:space="preserve"> </v>
      </c>
      <c r="G114" s="15"/>
      <c r="H114" s="15"/>
      <c r="I114" s="12" t="s">
        <v>17</v>
      </c>
      <c r="J114" s="42" t="str">
        <f>IF(J12="","",J12)</f>
        <v/>
      </c>
      <c r="K114" s="15"/>
      <c r="L114" s="1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6.75" customHeight="1">
      <c r="A115" s="15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15" customHeight="1">
      <c r="A116" s="15"/>
      <c r="B116" s="16"/>
      <c r="C116" s="12" t="s">
        <v>18</v>
      </c>
      <c r="D116" s="15"/>
      <c r="E116" s="15"/>
      <c r="F116" s="10" t="str">
        <f>E15</f>
        <v xml:space="preserve"> </v>
      </c>
      <c r="G116" s="15"/>
      <c r="H116" s="15"/>
      <c r="I116" s="12" t="s">
        <v>22</v>
      </c>
      <c r="J116" s="13" t="str">
        <f>E21</f>
        <v xml:space="preserve"> </v>
      </c>
      <c r="K116" s="15"/>
      <c r="L116" s="1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15" customHeight="1">
      <c r="A117" s="15"/>
      <c r="B117" s="16"/>
      <c r="C117" s="12" t="s">
        <v>21</v>
      </c>
      <c r="D117" s="15"/>
      <c r="E117" s="15"/>
      <c r="F117" s="10" t="str">
        <f>IF(E18="","",E18)</f>
        <v xml:space="preserve"> </v>
      </c>
      <c r="G117" s="15"/>
      <c r="H117" s="15"/>
      <c r="I117" s="12" t="s">
        <v>23</v>
      </c>
      <c r="J117" s="13" t="str">
        <f>E24</f>
        <v xml:space="preserve"> </v>
      </c>
      <c r="K117" s="15"/>
      <c r="L117" s="16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9.75" customHeight="1">
      <c r="A118" s="15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29.25" customHeight="1">
      <c r="A119" s="110"/>
      <c r="B119" s="111"/>
      <c r="C119" s="112" t="s">
        <v>110</v>
      </c>
      <c r="D119" s="113" t="s">
        <v>51</v>
      </c>
      <c r="E119" s="113" t="s">
        <v>47</v>
      </c>
      <c r="F119" s="113" t="s">
        <v>48</v>
      </c>
      <c r="G119" s="113" t="s">
        <v>111</v>
      </c>
      <c r="H119" s="113" t="s">
        <v>112</v>
      </c>
      <c r="I119" s="113" t="s">
        <v>113</v>
      </c>
      <c r="J119" s="114" t="s">
        <v>96</v>
      </c>
      <c r="K119" s="115" t="s">
        <v>114</v>
      </c>
      <c r="L119" s="111"/>
      <c r="M119" s="48" t="s">
        <v>1</v>
      </c>
      <c r="N119" s="49" t="s">
        <v>30</v>
      </c>
      <c r="O119" s="49" t="s">
        <v>115</v>
      </c>
      <c r="P119" s="49" t="s">
        <v>116</v>
      </c>
      <c r="Q119" s="49" t="s">
        <v>117</v>
      </c>
      <c r="R119" s="49" t="s">
        <v>118</v>
      </c>
      <c r="S119" s="49" t="s">
        <v>119</v>
      </c>
      <c r="T119" s="50" t="s">
        <v>120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</row>
    <row r="120" spans="1:65" ht="22.5" customHeight="1">
      <c r="A120" s="15"/>
      <c r="B120" s="16"/>
      <c r="C120" s="54" t="s">
        <v>97</v>
      </c>
      <c r="D120" s="15"/>
      <c r="E120" s="15"/>
      <c r="F120" s="15"/>
      <c r="G120" s="15"/>
      <c r="H120" s="15"/>
      <c r="I120" s="15"/>
      <c r="J120" s="116">
        <f t="shared" ref="J120:J122" si="2">BK120</f>
        <v>0</v>
      </c>
      <c r="K120" s="15"/>
      <c r="L120" s="16"/>
      <c r="M120" s="51"/>
      <c r="N120" s="43"/>
      <c r="O120" s="43"/>
      <c r="P120" s="117">
        <f>P121</f>
        <v>2.1667459999999998</v>
      </c>
      <c r="Q120" s="43"/>
      <c r="R120" s="117">
        <f>R121</f>
        <v>2.6659600000000001</v>
      </c>
      <c r="S120" s="43"/>
      <c r="T120" s="118">
        <f>T121</f>
        <v>0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3" t="s">
        <v>65</v>
      </c>
      <c r="AU120" s="3" t="s">
        <v>98</v>
      </c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19">
        <f>BK121</f>
        <v>0</v>
      </c>
      <c r="BL120" s="15"/>
      <c r="BM120" s="15"/>
    </row>
    <row r="121" spans="1:65" ht="25.5" customHeight="1">
      <c r="A121" s="120"/>
      <c r="B121" s="121"/>
      <c r="C121" s="120"/>
      <c r="D121" s="122" t="s">
        <v>65</v>
      </c>
      <c r="E121" s="123" t="s">
        <v>121</v>
      </c>
      <c r="F121" s="123" t="s">
        <v>122</v>
      </c>
      <c r="G121" s="120"/>
      <c r="H121" s="120"/>
      <c r="I121" s="120"/>
      <c r="J121" s="124">
        <f t="shared" si="2"/>
        <v>0</v>
      </c>
      <c r="K121" s="120"/>
      <c r="L121" s="121"/>
      <c r="M121" s="125"/>
      <c r="N121" s="120"/>
      <c r="O121" s="120"/>
      <c r="P121" s="126">
        <f>P122+P126+P129</f>
        <v>2.1667459999999998</v>
      </c>
      <c r="Q121" s="120"/>
      <c r="R121" s="126">
        <f>R122+R126+R129</f>
        <v>2.6659600000000001</v>
      </c>
      <c r="S121" s="120"/>
      <c r="T121" s="127">
        <f>T122+T126+T129</f>
        <v>0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2" t="s">
        <v>74</v>
      </c>
      <c r="AS121" s="120"/>
      <c r="AT121" s="128" t="s">
        <v>65</v>
      </c>
      <c r="AU121" s="128" t="s">
        <v>66</v>
      </c>
      <c r="AV121" s="120"/>
      <c r="AW121" s="120"/>
      <c r="AX121" s="120"/>
      <c r="AY121" s="122" t="s">
        <v>123</v>
      </c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9">
        <f>BK122+BK126+BK129</f>
        <v>0</v>
      </c>
      <c r="BL121" s="120"/>
      <c r="BM121" s="120"/>
    </row>
    <row r="122" spans="1:65" ht="22.5" customHeight="1">
      <c r="A122" s="120"/>
      <c r="B122" s="121"/>
      <c r="C122" s="120"/>
      <c r="D122" s="122" t="s">
        <v>65</v>
      </c>
      <c r="E122" s="130" t="s">
        <v>74</v>
      </c>
      <c r="F122" s="130" t="s">
        <v>124</v>
      </c>
      <c r="G122" s="120"/>
      <c r="H122" s="120"/>
      <c r="I122" s="120"/>
      <c r="J122" s="131">
        <f t="shared" si="2"/>
        <v>0</v>
      </c>
      <c r="K122" s="120"/>
      <c r="L122" s="121"/>
      <c r="M122" s="125"/>
      <c r="N122" s="120"/>
      <c r="O122" s="120"/>
      <c r="P122" s="126">
        <f>SUM(P123:P125)</f>
        <v>0.72969600000000001</v>
      </c>
      <c r="Q122" s="120"/>
      <c r="R122" s="126">
        <f>SUM(R123:R125)</f>
        <v>0</v>
      </c>
      <c r="S122" s="120"/>
      <c r="T122" s="127">
        <f>SUM(T123:T125)</f>
        <v>0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2" t="s">
        <v>74</v>
      </c>
      <c r="AS122" s="120"/>
      <c r="AT122" s="128" t="s">
        <v>65</v>
      </c>
      <c r="AU122" s="128" t="s">
        <v>74</v>
      </c>
      <c r="AV122" s="120"/>
      <c r="AW122" s="120"/>
      <c r="AX122" s="120"/>
      <c r="AY122" s="122" t="s">
        <v>123</v>
      </c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9">
        <f>SUM(BK123:BK125)</f>
        <v>0</v>
      </c>
      <c r="BL122" s="120"/>
      <c r="BM122" s="120"/>
    </row>
    <row r="123" spans="1:65" ht="24" customHeight="1">
      <c r="A123" s="15"/>
      <c r="B123" s="16"/>
      <c r="C123" s="132" t="s">
        <v>74</v>
      </c>
      <c r="D123" s="132" t="s">
        <v>125</v>
      </c>
      <c r="E123" s="133" t="s">
        <v>271</v>
      </c>
      <c r="F123" s="134" t="s">
        <v>272</v>
      </c>
      <c r="G123" s="135" t="s">
        <v>128</v>
      </c>
      <c r="H123" s="136">
        <v>1.32</v>
      </c>
      <c r="I123" s="137"/>
      <c r="J123" s="137">
        <f t="shared" ref="J123:J125" si="3">ROUND(I123*H123,2)</f>
        <v>0</v>
      </c>
      <c r="K123" s="138"/>
      <c r="L123" s="16"/>
      <c r="M123" s="139" t="s">
        <v>1</v>
      </c>
      <c r="N123" s="140" t="s">
        <v>32</v>
      </c>
      <c r="O123" s="141">
        <v>0.46</v>
      </c>
      <c r="P123" s="141">
        <f t="shared" ref="P123:P125" si="4">O123*H123</f>
        <v>0.60720000000000007</v>
      </c>
      <c r="Q123" s="141">
        <v>0</v>
      </c>
      <c r="R123" s="141">
        <f t="shared" ref="R123:R125" si="5">Q123*H123</f>
        <v>0</v>
      </c>
      <c r="S123" s="141">
        <v>0</v>
      </c>
      <c r="T123" s="142">
        <f t="shared" ref="T123:T125" si="6">S123*H123</f>
        <v>0</v>
      </c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43" t="s">
        <v>129</v>
      </c>
      <c r="AS123" s="15"/>
      <c r="AT123" s="143" t="s">
        <v>125</v>
      </c>
      <c r="AU123" s="143" t="s">
        <v>130</v>
      </c>
      <c r="AV123" s="15"/>
      <c r="AW123" s="15"/>
      <c r="AX123" s="15"/>
      <c r="AY123" s="3" t="s">
        <v>123</v>
      </c>
      <c r="AZ123" s="15"/>
      <c r="BA123" s="15"/>
      <c r="BB123" s="15"/>
      <c r="BC123" s="15"/>
      <c r="BD123" s="15"/>
      <c r="BE123" s="144">
        <f t="shared" ref="BE123:BE125" si="7">IF(N123="základná",J123,0)</f>
        <v>0</v>
      </c>
      <c r="BF123" s="144">
        <f t="shared" ref="BF123:BF125" si="8">IF(N123="znížená",J123,0)</f>
        <v>0</v>
      </c>
      <c r="BG123" s="144">
        <f t="shared" ref="BG123:BG125" si="9">IF(N123="zákl. prenesená",J123,0)</f>
        <v>0</v>
      </c>
      <c r="BH123" s="144">
        <f t="shared" ref="BH123:BH125" si="10">IF(N123="zníž. prenesená",J123,0)</f>
        <v>0</v>
      </c>
      <c r="BI123" s="144">
        <f t="shared" ref="BI123:BI125" si="11">IF(N123="nulová",J123,0)</f>
        <v>0</v>
      </c>
      <c r="BJ123" s="3" t="s">
        <v>130</v>
      </c>
      <c r="BK123" s="144">
        <f t="shared" ref="BK123:BK125" si="12">ROUND(I123*H123,2)</f>
        <v>0</v>
      </c>
      <c r="BL123" s="3" t="s">
        <v>129</v>
      </c>
      <c r="BM123" s="143" t="s">
        <v>319</v>
      </c>
    </row>
    <row r="124" spans="1:65" ht="24" customHeight="1">
      <c r="A124" s="15"/>
      <c r="B124" s="16"/>
      <c r="C124" s="132" t="s">
        <v>130</v>
      </c>
      <c r="D124" s="132" t="s">
        <v>125</v>
      </c>
      <c r="E124" s="133" t="s">
        <v>274</v>
      </c>
      <c r="F124" s="134" t="s">
        <v>275</v>
      </c>
      <c r="G124" s="135" t="s">
        <v>128</v>
      </c>
      <c r="H124" s="136">
        <v>1.32</v>
      </c>
      <c r="I124" s="137"/>
      <c r="J124" s="137">
        <f t="shared" si="3"/>
        <v>0</v>
      </c>
      <c r="K124" s="138"/>
      <c r="L124" s="16"/>
      <c r="M124" s="139" t="s">
        <v>1</v>
      </c>
      <c r="N124" s="140" t="s">
        <v>32</v>
      </c>
      <c r="O124" s="141">
        <v>5.6000000000000001E-2</v>
      </c>
      <c r="P124" s="141">
        <f t="shared" si="4"/>
        <v>7.392E-2</v>
      </c>
      <c r="Q124" s="141">
        <v>0</v>
      </c>
      <c r="R124" s="141">
        <f t="shared" si="5"/>
        <v>0</v>
      </c>
      <c r="S124" s="141">
        <v>0</v>
      </c>
      <c r="T124" s="142">
        <f t="shared" si="6"/>
        <v>0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43" t="s">
        <v>129</v>
      </c>
      <c r="AS124" s="15"/>
      <c r="AT124" s="143" t="s">
        <v>125</v>
      </c>
      <c r="AU124" s="143" t="s">
        <v>130</v>
      </c>
      <c r="AV124" s="15"/>
      <c r="AW124" s="15"/>
      <c r="AX124" s="15"/>
      <c r="AY124" s="3" t="s">
        <v>123</v>
      </c>
      <c r="AZ124" s="15"/>
      <c r="BA124" s="15"/>
      <c r="BB124" s="15"/>
      <c r="BC124" s="15"/>
      <c r="BD124" s="15"/>
      <c r="BE124" s="144">
        <f t="shared" si="7"/>
        <v>0</v>
      </c>
      <c r="BF124" s="144">
        <f t="shared" si="8"/>
        <v>0</v>
      </c>
      <c r="BG124" s="144">
        <f t="shared" si="9"/>
        <v>0</v>
      </c>
      <c r="BH124" s="144">
        <f t="shared" si="10"/>
        <v>0</v>
      </c>
      <c r="BI124" s="144">
        <f t="shared" si="11"/>
        <v>0</v>
      </c>
      <c r="BJ124" s="3" t="s">
        <v>130</v>
      </c>
      <c r="BK124" s="144">
        <f t="shared" si="12"/>
        <v>0</v>
      </c>
      <c r="BL124" s="3" t="s">
        <v>129</v>
      </c>
      <c r="BM124" s="143" t="s">
        <v>320</v>
      </c>
    </row>
    <row r="125" spans="1:65" ht="37.5" customHeight="1">
      <c r="A125" s="15"/>
      <c r="B125" s="16"/>
      <c r="C125" s="132" t="s">
        <v>135</v>
      </c>
      <c r="D125" s="132" t="s">
        <v>125</v>
      </c>
      <c r="E125" s="133" t="s">
        <v>277</v>
      </c>
      <c r="F125" s="134" t="s">
        <v>278</v>
      </c>
      <c r="G125" s="135" t="s">
        <v>128</v>
      </c>
      <c r="H125" s="136">
        <v>1.32</v>
      </c>
      <c r="I125" s="137"/>
      <c r="J125" s="137">
        <f t="shared" si="3"/>
        <v>0</v>
      </c>
      <c r="K125" s="138"/>
      <c r="L125" s="16"/>
      <c r="M125" s="139" t="s">
        <v>1</v>
      </c>
      <c r="N125" s="140" t="s">
        <v>32</v>
      </c>
      <c r="O125" s="141">
        <v>3.6799999999999999E-2</v>
      </c>
      <c r="P125" s="141">
        <f t="shared" si="4"/>
        <v>4.8576000000000001E-2</v>
      </c>
      <c r="Q125" s="141">
        <v>0</v>
      </c>
      <c r="R125" s="141">
        <f t="shared" si="5"/>
        <v>0</v>
      </c>
      <c r="S125" s="141">
        <v>0</v>
      </c>
      <c r="T125" s="142">
        <f t="shared" si="6"/>
        <v>0</v>
      </c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43" t="s">
        <v>129</v>
      </c>
      <c r="AS125" s="15"/>
      <c r="AT125" s="143" t="s">
        <v>125</v>
      </c>
      <c r="AU125" s="143" t="s">
        <v>130</v>
      </c>
      <c r="AV125" s="15"/>
      <c r="AW125" s="15"/>
      <c r="AX125" s="15"/>
      <c r="AY125" s="3" t="s">
        <v>123</v>
      </c>
      <c r="AZ125" s="15"/>
      <c r="BA125" s="15"/>
      <c r="BB125" s="15"/>
      <c r="BC125" s="15"/>
      <c r="BD125" s="15"/>
      <c r="BE125" s="144">
        <f t="shared" si="7"/>
        <v>0</v>
      </c>
      <c r="BF125" s="144">
        <f t="shared" si="8"/>
        <v>0</v>
      </c>
      <c r="BG125" s="144">
        <f t="shared" si="9"/>
        <v>0</v>
      </c>
      <c r="BH125" s="144">
        <f t="shared" si="10"/>
        <v>0</v>
      </c>
      <c r="BI125" s="144">
        <f t="shared" si="11"/>
        <v>0</v>
      </c>
      <c r="BJ125" s="3" t="s">
        <v>130</v>
      </c>
      <c r="BK125" s="144">
        <f t="shared" si="12"/>
        <v>0</v>
      </c>
      <c r="BL125" s="3" t="s">
        <v>129</v>
      </c>
      <c r="BM125" s="143" t="s">
        <v>321</v>
      </c>
    </row>
    <row r="126" spans="1:65" ht="22.5" customHeight="1">
      <c r="A126" s="120"/>
      <c r="B126" s="121"/>
      <c r="C126" s="120"/>
      <c r="D126" s="122" t="s">
        <v>65</v>
      </c>
      <c r="E126" s="130" t="s">
        <v>143</v>
      </c>
      <c r="F126" s="130" t="s">
        <v>280</v>
      </c>
      <c r="G126" s="120"/>
      <c r="H126" s="120"/>
      <c r="I126" s="120"/>
      <c r="J126" s="131">
        <f>BK126</f>
        <v>0</v>
      </c>
      <c r="K126" s="120"/>
      <c r="L126" s="121"/>
      <c r="M126" s="125"/>
      <c r="N126" s="120"/>
      <c r="O126" s="120"/>
      <c r="P126" s="126">
        <f>SUM(P127:P128)</f>
        <v>0.38931199999999999</v>
      </c>
      <c r="Q126" s="120"/>
      <c r="R126" s="126">
        <f>SUM(R127:R128)</f>
        <v>2.6659600000000001</v>
      </c>
      <c r="S126" s="120"/>
      <c r="T126" s="127">
        <f>SUM(T127:T128)</f>
        <v>0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2" t="s">
        <v>74</v>
      </c>
      <c r="AS126" s="120"/>
      <c r="AT126" s="128" t="s">
        <v>65</v>
      </c>
      <c r="AU126" s="128" t="s">
        <v>74</v>
      </c>
      <c r="AV126" s="120"/>
      <c r="AW126" s="120"/>
      <c r="AX126" s="120"/>
      <c r="AY126" s="122" t="s">
        <v>123</v>
      </c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9">
        <f>SUM(BK127:BK128)</f>
        <v>0</v>
      </c>
      <c r="BL126" s="120"/>
      <c r="BM126" s="120"/>
    </row>
    <row r="127" spans="1:65" ht="33" customHeight="1">
      <c r="A127" s="15"/>
      <c r="B127" s="16"/>
      <c r="C127" s="132" t="s">
        <v>129</v>
      </c>
      <c r="D127" s="132" t="s">
        <v>125</v>
      </c>
      <c r="E127" s="133" t="s">
        <v>322</v>
      </c>
      <c r="F127" s="134" t="s">
        <v>323</v>
      </c>
      <c r="G127" s="135" t="s">
        <v>150</v>
      </c>
      <c r="H127" s="136">
        <v>8.8000000000000007</v>
      </c>
      <c r="I127" s="137"/>
      <c r="J127" s="137">
        <f t="shared" ref="J127:J128" si="13">ROUND(I127*H127,2)</f>
        <v>0</v>
      </c>
      <c r="K127" s="138"/>
      <c r="L127" s="16"/>
      <c r="M127" s="139" t="s">
        <v>1</v>
      </c>
      <c r="N127" s="140" t="s">
        <v>32</v>
      </c>
      <c r="O127" s="141">
        <v>2.0119999999999999E-2</v>
      </c>
      <c r="P127" s="141">
        <f t="shared" ref="P127:P128" si="14">O127*H127</f>
        <v>0.17705600000000002</v>
      </c>
      <c r="Q127" s="141">
        <v>0.106</v>
      </c>
      <c r="R127" s="141">
        <f t="shared" ref="R127:R128" si="15">Q127*H127</f>
        <v>0.93280000000000007</v>
      </c>
      <c r="S127" s="141">
        <v>0</v>
      </c>
      <c r="T127" s="142">
        <f t="shared" ref="T127:T128" si="16">S127*H127</f>
        <v>0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43" t="s">
        <v>129</v>
      </c>
      <c r="AS127" s="15"/>
      <c r="AT127" s="143" t="s">
        <v>125</v>
      </c>
      <c r="AU127" s="143" t="s">
        <v>130</v>
      </c>
      <c r="AV127" s="15"/>
      <c r="AW127" s="15"/>
      <c r="AX127" s="15"/>
      <c r="AY127" s="3" t="s">
        <v>123</v>
      </c>
      <c r="AZ127" s="15"/>
      <c r="BA127" s="15"/>
      <c r="BB127" s="15"/>
      <c r="BC127" s="15"/>
      <c r="BD127" s="15"/>
      <c r="BE127" s="144">
        <f t="shared" ref="BE127:BE128" si="17">IF(N127="základná",J127,0)</f>
        <v>0</v>
      </c>
      <c r="BF127" s="144">
        <f t="shared" ref="BF127:BF128" si="18">IF(N127="znížená",J127,0)</f>
        <v>0</v>
      </c>
      <c r="BG127" s="144">
        <f t="shared" ref="BG127:BG128" si="19">IF(N127="zákl. prenesená",J127,0)</f>
        <v>0</v>
      </c>
      <c r="BH127" s="144">
        <f t="shared" ref="BH127:BH128" si="20">IF(N127="zníž. prenesená",J127,0)</f>
        <v>0</v>
      </c>
      <c r="BI127" s="144">
        <f t="shared" ref="BI127:BI128" si="21">IF(N127="nulová",J127,0)</f>
        <v>0</v>
      </c>
      <c r="BJ127" s="3" t="s">
        <v>130</v>
      </c>
      <c r="BK127" s="144">
        <f t="shared" ref="BK127:BK128" si="22">ROUND(I127*H127,2)</f>
        <v>0</v>
      </c>
      <c r="BL127" s="3" t="s">
        <v>129</v>
      </c>
      <c r="BM127" s="143" t="s">
        <v>324</v>
      </c>
    </row>
    <row r="128" spans="1:65" ht="37.5" customHeight="1">
      <c r="A128" s="15"/>
      <c r="B128" s="16"/>
      <c r="C128" s="132" t="s">
        <v>143</v>
      </c>
      <c r="D128" s="132" t="s">
        <v>125</v>
      </c>
      <c r="E128" s="133" t="s">
        <v>325</v>
      </c>
      <c r="F128" s="134" t="s">
        <v>326</v>
      </c>
      <c r="G128" s="135" t="s">
        <v>150</v>
      </c>
      <c r="H128" s="136">
        <v>8.8000000000000007</v>
      </c>
      <c r="I128" s="137"/>
      <c r="J128" s="137">
        <f t="shared" si="13"/>
        <v>0</v>
      </c>
      <c r="K128" s="138"/>
      <c r="L128" s="16"/>
      <c r="M128" s="139" t="s">
        <v>1</v>
      </c>
      <c r="N128" s="140" t="s">
        <v>32</v>
      </c>
      <c r="O128" s="141">
        <v>2.4119999999999999E-2</v>
      </c>
      <c r="P128" s="141">
        <f t="shared" si="14"/>
        <v>0.212256</v>
      </c>
      <c r="Q128" s="141">
        <v>0.19694999999999999</v>
      </c>
      <c r="R128" s="141">
        <f t="shared" si="15"/>
        <v>1.73316</v>
      </c>
      <c r="S128" s="141">
        <v>0</v>
      </c>
      <c r="T128" s="142">
        <f t="shared" si="16"/>
        <v>0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43" t="s">
        <v>129</v>
      </c>
      <c r="AS128" s="15"/>
      <c r="AT128" s="143" t="s">
        <v>125</v>
      </c>
      <c r="AU128" s="143" t="s">
        <v>130</v>
      </c>
      <c r="AV128" s="15"/>
      <c r="AW128" s="15"/>
      <c r="AX128" s="15"/>
      <c r="AY128" s="3" t="s">
        <v>123</v>
      </c>
      <c r="AZ128" s="15"/>
      <c r="BA128" s="15"/>
      <c r="BB128" s="15"/>
      <c r="BC128" s="15"/>
      <c r="BD128" s="15"/>
      <c r="BE128" s="144">
        <f t="shared" si="17"/>
        <v>0</v>
      </c>
      <c r="BF128" s="144">
        <f t="shared" si="18"/>
        <v>0</v>
      </c>
      <c r="BG128" s="144">
        <f t="shared" si="19"/>
        <v>0</v>
      </c>
      <c r="BH128" s="144">
        <f t="shared" si="20"/>
        <v>0</v>
      </c>
      <c r="BI128" s="144">
        <f t="shared" si="21"/>
        <v>0</v>
      </c>
      <c r="BJ128" s="3" t="s">
        <v>130</v>
      </c>
      <c r="BK128" s="144">
        <f t="shared" si="22"/>
        <v>0</v>
      </c>
      <c r="BL128" s="3" t="s">
        <v>129</v>
      </c>
      <c r="BM128" s="143" t="s">
        <v>327</v>
      </c>
    </row>
    <row r="129" spans="1:65" ht="22.5" customHeight="1">
      <c r="A129" s="120"/>
      <c r="B129" s="121"/>
      <c r="C129" s="120"/>
      <c r="D129" s="122" t="s">
        <v>65</v>
      </c>
      <c r="E129" s="130" t="s">
        <v>174</v>
      </c>
      <c r="F129" s="130" t="s">
        <v>175</v>
      </c>
      <c r="G129" s="120"/>
      <c r="H129" s="120"/>
      <c r="I129" s="120"/>
      <c r="J129" s="131">
        <f>BK129</f>
        <v>0</v>
      </c>
      <c r="K129" s="120"/>
      <c r="L129" s="121"/>
      <c r="M129" s="125"/>
      <c r="N129" s="120"/>
      <c r="O129" s="120"/>
      <c r="P129" s="126">
        <f>P130</f>
        <v>1.0477380000000001</v>
      </c>
      <c r="Q129" s="120"/>
      <c r="R129" s="126">
        <f>R130</f>
        <v>0</v>
      </c>
      <c r="S129" s="120"/>
      <c r="T129" s="127">
        <f>T130</f>
        <v>0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2" t="s">
        <v>74</v>
      </c>
      <c r="AS129" s="120"/>
      <c r="AT129" s="128" t="s">
        <v>65</v>
      </c>
      <c r="AU129" s="128" t="s">
        <v>74</v>
      </c>
      <c r="AV129" s="120"/>
      <c r="AW129" s="120"/>
      <c r="AX129" s="120"/>
      <c r="AY129" s="122" t="s">
        <v>123</v>
      </c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9">
        <f>BK130</f>
        <v>0</v>
      </c>
      <c r="BL129" s="120"/>
      <c r="BM129" s="120"/>
    </row>
    <row r="130" spans="1:65" ht="33" customHeight="1">
      <c r="A130" s="15"/>
      <c r="B130" s="16"/>
      <c r="C130" s="132" t="s">
        <v>147</v>
      </c>
      <c r="D130" s="132" t="s">
        <v>125</v>
      </c>
      <c r="E130" s="133" t="s">
        <v>301</v>
      </c>
      <c r="F130" s="134" t="s">
        <v>302</v>
      </c>
      <c r="G130" s="135" t="s">
        <v>172</v>
      </c>
      <c r="H130" s="136">
        <v>2.6659999999999999</v>
      </c>
      <c r="I130" s="137"/>
      <c r="J130" s="137">
        <f>ROUND(I130*H130,2)</f>
        <v>0</v>
      </c>
      <c r="K130" s="138"/>
      <c r="L130" s="16"/>
      <c r="M130" s="155" t="s">
        <v>1</v>
      </c>
      <c r="N130" s="156" t="s">
        <v>32</v>
      </c>
      <c r="O130" s="157">
        <v>0.39300000000000002</v>
      </c>
      <c r="P130" s="157">
        <f>O130*H130</f>
        <v>1.0477380000000001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43" t="s">
        <v>129</v>
      </c>
      <c r="AS130" s="15"/>
      <c r="AT130" s="143" t="s">
        <v>125</v>
      </c>
      <c r="AU130" s="143" t="s">
        <v>130</v>
      </c>
      <c r="AV130" s="15"/>
      <c r="AW130" s="15"/>
      <c r="AX130" s="15"/>
      <c r="AY130" s="3" t="s">
        <v>123</v>
      </c>
      <c r="AZ130" s="15"/>
      <c r="BA130" s="15"/>
      <c r="BB130" s="15"/>
      <c r="BC130" s="15"/>
      <c r="BD130" s="15"/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3" t="s">
        <v>130</v>
      </c>
      <c r="BK130" s="144">
        <f>ROUND(I130*H130,2)</f>
        <v>0</v>
      </c>
      <c r="BL130" s="3" t="s">
        <v>129</v>
      </c>
      <c r="BM130" s="143" t="s">
        <v>328</v>
      </c>
    </row>
    <row r="131" spans="1:65" ht="6.75" customHeight="1">
      <c r="A131" s="15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16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</sheetData>
  <autoFilter ref="C119:K130" xr:uid="{00000000-0009-0000-0000-000005000000}"/>
  <mergeCells count="9">
    <mergeCell ref="E87:H87"/>
    <mergeCell ref="E85:H85"/>
    <mergeCell ref="E110:H110"/>
    <mergeCell ref="E112:H112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scale="51" fitToHeight="0" orientation="portrait" r:id="rId1"/>
  <headerFooter>
    <oddFooter>&amp;CStrana &amp;P 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23"/>
  <sheetViews>
    <sheetView showGridLines="0" tabSelected="1" topLeftCell="A71" workbookViewId="0">
      <selection activeCell="J12" sqref="J12"/>
    </sheetView>
  </sheetViews>
  <sheetFormatPr defaultColWidth="20.140625" defaultRowHeight="15" customHeight="1"/>
  <cols>
    <col min="1" max="1" width="11.5703125" customWidth="1"/>
    <col min="2" max="2" width="1.5703125" customWidth="1"/>
    <col min="3" max="3" width="5.85546875" customWidth="1"/>
    <col min="4" max="4" width="6" customWidth="1"/>
    <col min="5" max="5" width="24" customWidth="1"/>
    <col min="6" max="6" width="71.140625" customWidth="1"/>
    <col min="7" max="7" width="10.42578125" customWidth="1"/>
    <col min="8" max="8" width="19.5703125" customWidth="1"/>
    <col min="9" max="9" width="22.140625" customWidth="1"/>
    <col min="10" max="10" width="31.140625" customWidth="1"/>
    <col min="11" max="11" width="31.140625" hidden="1" customWidth="1"/>
    <col min="12" max="12" width="13" customWidth="1"/>
    <col min="13" max="13" width="15.140625" hidden="1" customWidth="1"/>
    <col min="14" max="14" width="13" hidden="1" customWidth="1"/>
    <col min="15" max="20" width="19.85546875" hidden="1" customWidth="1"/>
    <col min="21" max="21" width="22.85546875" hidden="1" customWidth="1"/>
    <col min="22" max="22" width="17.140625" customWidth="1"/>
    <col min="23" max="23" width="22.85546875" customWidth="1"/>
    <col min="24" max="24" width="17.140625" customWidth="1"/>
    <col min="25" max="25" width="21" customWidth="1"/>
    <col min="26" max="26" width="15.42578125" customWidth="1"/>
    <col min="27" max="27" width="21" customWidth="1"/>
    <col min="28" max="28" width="22.85546875" customWidth="1"/>
    <col min="29" max="29" width="15.42578125" customWidth="1"/>
    <col min="30" max="30" width="21" customWidth="1"/>
    <col min="31" max="31" width="22.85546875" customWidth="1"/>
    <col min="32" max="43" width="12.140625" customWidth="1"/>
    <col min="44" max="65" width="13" hidden="1" customWidth="1"/>
  </cols>
  <sheetData>
    <row r="1" spans="1:65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8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 t="s">
        <v>90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6.75" customHeight="1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 t="s">
        <v>66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24.75" customHeight="1">
      <c r="A4" s="2"/>
      <c r="B4" s="6"/>
      <c r="C4" s="2"/>
      <c r="D4" s="7" t="s">
        <v>91</v>
      </c>
      <c r="E4" s="2"/>
      <c r="F4" s="2"/>
      <c r="G4" s="2"/>
      <c r="H4" s="2"/>
      <c r="I4" s="2"/>
      <c r="J4" s="2"/>
      <c r="K4" s="2"/>
      <c r="L4" s="6"/>
      <c r="M4" s="79" t="s"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 t="s">
        <v>3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.7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"/>
      <c r="B6" s="6"/>
      <c r="C6" s="2"/>
      <c r="D6" s="12" t="s">
        <v>12</v>
      </c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6.5" customHeight="1">
      <c r="A7" s="2"/>
      <c r="B7" s="6"/>
      <c r="C7" s="2"/>
      <c r="D7" s="2"/>
      <c r="E7" s="193" t="str">
        <f>'Rekapitulácia stavby'!K6</f>
        <v>Modernizácia exteriéru školy</v>
      </c>
      <c r="F7" s="163"/>
      <c r="G7" s="163"/>
      <c r="H7" s="163"/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15"/>
      <c r="B8" s="16"/>
      <c r="C8" s="15"/>
      <c r="D8" s="12" t="s">
        <v>92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6.5" customHeight="1">
      <c r="A9" s="15"/>
      <c r="B9" s="16"/>
      <c r="C9" s="15"/>
      <c r="D9" s="15"/>
      <c r="E9" s="174" t="s">
        <v>329</v>
      </c>
      <c r="F9" s="163"/>
      <c r="G9" s="163"/>
      <c r="H9" s="163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1.2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" customHeight="1">
      <c r="A11" s="15"/>
      <c r="B11" s="16"/>
      <c r="C11" s="15"/>
      <c r="D11" s="12" t="s">
        <v>13</v>
      </c>
      <c r="E11" s="15"/>
      <c r="F11" s="10" t="s">
        <v>1</v>
      </c>
      <c r="G11" s="15"/>
      <c r="H11" s="15"/>
      <c r="I11" s="12" t="s">
        <v>14</v>
      </c>
      <c r="J11" s="10" t="s">
        <v>1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" customHeight="1">
      <c r="A12" s="15"/>
      <c r="B12" s="16"/>
      <c r="C12" s="15"/>
      <c r="D12" s="12" t="s">
        <v>15</v>
      </c>
      <c r="E12" s="15"/>
      <c r="F12" s="10" t="s">
        <v>16</v>
      </c>
      <c r="G12" s="15"/>
      <c r="H12" s="15"/>
      <c r="I12" s="12" t="s">
        <v>17</v>
      </c>
      <c r="J12" s="42"/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0.5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" customHeight="1">
      <c r="A14" s="15"/>
      <c r="B14" s="16"/>
      <c r="C14" s="15"/>
      <c r="D14" s="12" t="s">
        <v>18</v>
      </c>
      <c r="E14" s="15"/>
      <c r="F14" s="15"/>
      <c r="G14" s="15"/>
      <c r="H14" s="15"/>
      <c r="I14" s="12" t="s">
        <v>19</v>
      </c>
      <c r="J14" s="10" t="str">
        <f>IF('Rekapitulácia stavby'!AN10="","",'Rekapitulácia stavby'!AN10)</f>
        <v/>
      </c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8" customHeight="1">
      <c r="A15" s="15"/>
      <c r="B15" s="16"/>
      <c r="C15" s="15"/>
      <c r="D15" s="15"/>
      <c r="E15" s="10" t="str">
        <f>IF('Rekapitulácia stavby'!E11="","",'Rekapitulácia stavby'!E11)</f>
        <v xml:space="preserve"> </v>
      </c>
      <c r="F15" s="15"/>
      <c r="G15" s="15"/>
      <c r="H15" s="15"/>
      <c r="I15" s="12" t="s">
        <v>20</v>
      </c>
      <c r="J15" s="10" t="str">
        <f>IF('Rekapitulácia stavby'!AN11="","",'Rekapitulácia stavby'!AN11)</f>
        <v/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6.75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" customHeight="1">
      <c r="A17" s="15"/>
      <c r="B17" s="16"/>
      <c r="C17" s="15"/>
      <c r="D17" s="12" t="s">
        <v>21</v>
      </c>
      <c r="E17" s="15"/>
      <c r="F17" s="15"/>
      <c r="G17" s="15"/>
      <c r="H17" s="15"/>
      <c r="I17" s="12" t="s">
        <v>19</v>
      </c>
      <c r="J17" s="10" t="str">
        <f>'Rekapitulácia stavby'!AN13</f>
        <v/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8" customHeight="1">
      <c r="A18" s="15"/>
      <c r="B18" s="16"/>
      <c r="C18" s="15"/>
      <c r="D18" s="15"/>
      <c r="E18" s="175" t="str">
        <f>'Rekapitulácia stavby'!E14</f>
        <v xml:space="preserve"> </v>
      </c>
      <c r="F18" s="163"/>
      <c r="G18" s="163"/>
      <c r="H18" s="163"/>
      <c r="I18" s="12" t="s">
        <v>20</v>
      </c>
      <c r="J18" s="10" t="str">
        <f>'Rekapitulácia stavby'!AN14</f>
        <v/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6.75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" customHeight="1">
      <c r="A20" s="15"/>
      <c r="B20" s="16"/>
      <c r="C20" s="15"/>
      <c r="D20" s="12" t="s">
        <v>22</v>
      </c>
      <c r="E20" s="15"/>
      <c r="F20" s="15"/>
      <c r="G20" s="15"/>
      <c r="H20" s="15"/>
      <c r="I20" s="12" t="s">
        <v>19</v>
      </c>
      <c r="J20" s="10" t="str">
        <f>IF('Rekapitulácia stavby'!AN16="","",'Rekapitulácia stavby'!AN16)</f>
        <v/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8" customHeight="1">
      <c r="A21" s="15"/>
      <c r="B21" s="16"/>
      <c r="C21" s="15"/>
      <c r="D21" s="15"/>
      <c r="E21" s="10" t="str">
        <f>IF('Rekapitulácia stavby'!E17="","",'Rekapitulácia stavby'!E17)</f>
        <v xml:space="preserve"> </v>
      </c>
      <c r="F21" s="15"/>
      <c r="G21" s="15"/>
      <c r="H21" s="15"/>
      <c r="I21" s="12" t="s">
        <v>20</v>
      </c>
      <c r="J21" s="10" t="str">
        <f>IF('Rekapitulácia stavby'!AN17="","",'Rekapitulácia stavby'!AN17)</f>
        <v/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6.75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" customHeight="1">
      <c r="A23" s="15"/>
      <c r="B23" s="16"/>
      <c r="C23" s="15"/>
      <c r="D23" s="12" t="s">
        <v>23</v>
      </c>
      <c r="E23" s="15"/>
      <c r="F23" s="15"/>
      <c r="G23" s="15"/>
      <c r="H23" s="15"/>
      <c r="I23" s="12" t="s">
        <v>19</v>
      </c>
      <c r="J23" s="10" t="str">
        <f>IF('Rekapitulácia stavby'!AN19="","",'Rekapitulácia stavby'!AN19)</f>
        <v/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8" customHeight="1">
      <c r="A24" s="15"/>
      <c r="B24" s="16"/>
      <c r="C24" s="15"/>
      <c r="D24" s="15"/>
      <c r="E24" s="10" t="str">
        <f>IF('Rekapitulácia stavby'!E20="","",'Rekapitulácia stavby'!E20)</f>
        <v xml:space="preserve"> </v>
      </c>
      <c r="F24" s="15"/>
      <c r="G24" s="15"/>
      <c r="H24" s="15"/>
      <c r="I24" s="12" t="s">
        <v>20</v>
      </c>
      <c r="J24" s="10" t="str">
        <f>IF('Rekapitulácia stavby'!AN20="","",'Rekapitulácia stavby'!AN20)</f>
        <v/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6.75" customHeigh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" customHeight="1">
      <c r="A26" s="15"/>
      <c r="B26" s="16"/>
      <c r="C26" s="15"/>
      <c r="D26" s="12" t="s">
        <v>25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6.5" customHeight="1">
      <c r="A27" s="80"/>
      <c r="B27" s="81"/>
      <c r="C27" s="80"/>
      <c r="D27" s="80"/>
      <c r="E27" s="182" t="s">
        <v>1</v>
      </c>
      <c r="F27" s="163"/>
      <c r="G27" s="163"/>
      <c r="H27" s="163"/>
      <c r="I27" s="80"/>
      <c r="J27" s="80"/>
      <c r="K27" s="80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ht="6.75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6.75" customHeight="1">
      <c r="A29" s="15"/>
      <c r="B29" s="16"/>
      <c r="C29" s="15"/>
      <c r="D29" s="43"/>
      <c r="E29" s="43"/>
      <c r="F29" s="43"/>
      <c r="G29" s="43"/>
      <c r="H29" s="43"/>
      <c r="I29" s="43"/>
      <c r="J29" s="43"/>
      <c r="K29" s="43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24.75" customHeight="1">
      <c r="A30" s="15"/>
      <c r="B30" s="16"/>
      <c r="C30" s="15"/>
      <c r="D30" s="82" t="s">
        <v>26</v>
      </c>
      <c r="E30" s="15"/>
      <c r="F30" s="15"/>
      <c r="G30" s="15"/>
      <c r="H30" s="15"/>
      <c r="I30" s="15"/>
      <c r="J30" s="56">
        <f>ROUND(J118, 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6.75" customHeight="1">
      <c r="A31" s="15"/>
      <c r="B31" s="16"/>
      <c r="C31" s="15"/>
      <c r="D31" s="43"/>
      <c r="E31" s="43"/>
      <c r="F31" s="43"/>
      <c r="G31" s="43"/>
      <c r="H31" s="43"/>
      <c r="I31" s="43"/>
      <c r="J31" s="43"/>
      <c r="K31" s="43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4.25" customHeight="1">
      <c r="A32" s="15"/>
      <c r="B32" s="16"/>
      <c r="C32" s="15"/>
      <c r="D32" s="15"/>
      <c r="E32" s="15"/>
      <c r="F32" s="19" t="s">
        <v>28</v>
      </c>
      <c r="G32" s="15"/>
      <c r="H32" s="15"/>
      <c r="I32" s="19" t="s">
        <v>27</v>
      </c>
      <c r="J32" s="19" t="s">
        <v>29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4.25" customHeight="1">
      <c r="A33" s="15"/>
      <c r="B33" s="16"/>
      <c r="C33" s="15"/>
      <c r="D33" s="83" t="s">
        <v>30</v>
      </c>
      <c r="E33" s="22" t="s">
        <v>31</v>
      </c>
      <c r="F33" s="84">
        <f>ROUND((SUM(BE118:BE122)),  2)</f>
        <v>0</v>
      </c>
      <c r="G33" s="85"/>
      <c r="H33" s="85"/>
      <c r="I33" s="86">
        <v>0.2</v>
      </c>
      <c r="J33" s="84">
        <f>ROUND(((SUM(BE118:BE122))*I33),  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4.25" customHeight="1">
      <c r="A34" s="15"/>
      <c r="B34" s="16"/>
      <c r="C34" s="15"/>
      <c r="D34" s="15"/>
      <c r="E34" s="22" t="s">
        <v>32</v>
      </c>
      <c r="F34" s="87">
        <f>ROUND((SUM(BF118:BF122)),  2)</f>
        <v>0</v>
      </c>
      <c r="G34" s="15"/>
      <c r="H34" s="15"/>
      <c r="I34" s="88">
        <v>0.2</v>
      </c>
      <c r="J34" s="87">
        <f>ROUND(((SUM(BF118:BF122))*I34),  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4.25" hidden="1" customHeight="1">
      <c r="A35" s="15"/>
      <c r="B35" s="16"/>
      <c r="C35" s="15"/>
      <c r="D35" s="15"/>
      <c r="E35" s="12" t="s">
        <v>33</v>
      </c>
      <c r="F35" s="87">
        <f>ROUND((SUM(BG118:BG122)),  2)</f>
        <v>0</v>
      </c>
      <c r="G35" s="15"/>
      <c r="H35" s="15"/>
      <c r="I35" s="88">
        <v>0.2</v>
      </c>
      <c r="J35" s="87">
        <f t="shared" ref="J35:J37" si="0"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4.25" hidden="1" customHeight="1">
      <c r="A36" s="15"/>
      <c r="B36" s="16"/>
      <c r="C36" s="15"/>
      <c r="D36" s="15"/>
      <c r="E36" s="12" t="s">
        <v>34</v>
      </c>
      <c r="F36" s="87">
        <f>ROUND((SUM(BH118:BH122)),  2)</f>
        <v>0</v>
      </c>
      <c r="G36" s="15"/>
      <c r="H36" s="15"/>
      <c r="I36" s="88">
        <v>0.2</v>
      </c>
      <c r="J36" s="87">
        <f t="shared" si="0"/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4.25" hidden="1" customHeight="1">
      <c r="A37" s="15"/>
      <c r="B37" s="16"/>
      <c r="C37" s="15"/>
      <c r="D37" s="15"/>
      <c r="E37" s="22" t="s">
        <v>35</v>
      </c>
      <c r="F37" s="84">
        <f>ROUND((SUM(BI118:BI122)),  2)</f>
        <v>0</v>
      </c>
      <c r="G37" s="85"/>
      <c r="H37" s="85"/>
      <c r="I37" s="86">
        <v>0</v>
      </c>
      <c r="J37" s="84">
        <f t="shared" si="0"/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6.75" customHeight="1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24.75" customHeight="1">
      <c r="A39" s="15"/>
      <c r="B39" s="16"/>
      <c r="C39" s="89"/>
      <c r="D39" s="90" t="s">
        <v>36</v>
      </c>
      <c r="E39" s="46"/>
      <c r="F39" s="46"/>
      <c r="G39" s="91" t="s">
        <v>37</v>
      </c>
      <c r="H39" s="92" t="s">
        <v>38</v>
      </c>
      <c r="I39" s="46"/>
      <c r="J39" s="93">
        <f>SUM(J30:J37)</f>
        <v>0</v>
      </c>
      <c r="K39" s="94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4.25" customHeight="1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4.2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4.25" customHeight="1">
      <c r="A42" s="2"/>
      <c r="B42" s="6"/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4.2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4.25" customHeight="1">
      <c r="A44" s="2"/>
      <c r="B44" s="6"/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4.25" customHeight="1">
      <c r="A45" s="2"/>
      <c r="B45" s="6"/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4.25" customHeight="1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4.25" customHeight="1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4.25" customHeight="1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4.25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4.25" customHeight="1">
      <c r="A50" s="15"/>
      <c r="B50" s="16"/>
      <c r="C50" s="15"/>
      <c r="D50" s="29" t="s">
        <v>39</v>
      </c>
      <c r="E50" s="30"/>
      <c r="F50" s="30"/>
      <c r="G50" s="29" t="s">
        <v>40</v>
      </c>
      <c r="H50" s="30"/>
      <c r="I50" s="30"/>
      <c r="J50" s="30"/>
      <c r="K50" s="30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1.25" customHeight="1">
      <c r="A51" s="2"/>
      <c r="B51" s="6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1.25" customHeight="1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1.25" customHeight="1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1.25" customHeight="1">
      <c r="A54" s="2"/>
      <c r="B54" s="6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1.25" customHeight="1">
      <c r="A55" s="2"/>
      <c r="B55" s="6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1.2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1.2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1.25" customHeight="1">
      <c r="A58" s="2"/>
      <c r="B58" s="6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1.2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1.25" customHeight="1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1.25" customHeight="1">
      <c r="A61" s="15"/>
      <c r="B61" s="16"/>
      <c r="C61" s="15"/>
      <c r="D61" s="31" t="s">
        <v>41</v>
      </c>
      <c r="E61" s="18"/>
      <c r="F61" s="95" t="s">
        <v>42</v>
      </c>
      <c r="G61" s="31" t="s">
        <v>41</v>
      </c>
      <c r="H61" s="18"/>
      <c r="I61" s="18"/>
      <c r="J61" s="96" t="s">
        <v>42</v>
      </c>
      <c r="K61" s="18"/>
      <c r="L61" s="1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1.25" customHeight="1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1.2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1.25" customHeight="1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1.25" customHeight="1">
      <c r="A65" s="15"/>
      <c r="B65" s="16"/>
      <c r="C65" s="15"/>
      <c r="D65" s="29" t="s">
        <v>43</v>
      </c>
      <c r="E65" s="30"/>
      <c r="F65" s="30"/>
      <c r="G65" s="29" t="s">
        <v>44</v>
      </c>
      <c r="H65" s="30"/>
      <c r="I65" s="30"/>
      <c r="J65" s="30"/>
      <c r="K65" s="30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1.2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1.2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1.25" customHeight="1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1.25" customHeight="1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1.25" customHeight="1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1.25" customHeight="1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1.25" customHeight="1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1.2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1.25" customHeight="1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1.25" customHeight="1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1.25" customHeight="1">
      <c r="A76" s="15"/>
      <c r="B76" s="16"/>
      <c r="C76" s="15"/>
      <c r="D76" s="31" t="s">
        <v>41</v>
      </c>
      <c r="E76" s="18"/>
      <c r="F76" s="95" t="s">
        <v>42</v>
      </c>
      <c r="G76" s="31" t="s">
        <v>41</v>
      </c>
      <c r="H76" s="18"/>
      <c r="I76" s="18"/>
      <c r="J76" s="96" t="s">
        <v>42</v>
      </c>
      <c r="K76" s="18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4.25" customHeight="1">
      <c r="A77" s="15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6.75" customHeight="1">
      <c r="A81" s="1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24.75" customHeight="1">
      <c r="A82" s="15"/>
      <c r="B82" s="16"/>
      <c r="C82" s="7" t="s">
        <v>94</v>
      </c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2" customHeight="1">
      <c r="A84" s="15"/>
      <c r="B84" s="16"/>
      <c r="C84" s="12" t="s">
        <v>12</v>
      </c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6.5" customHeight="1">
      <c r="A85" s="15"/>
      <c r="B85" s="16"/>
      <c r="C85" s="15"/>
      <c r="D85" s="15"/>
      <c r="E85" s="193" t="str">
        <f>E7</f>
        <v>Modernizácia exteriéru školy</v>
      </c>
      <c r="F85" s="163"/>
      <c r="G85" s="163"/>
      <c r="H85" s="163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2" customHeight="1">
      <c r="A86" s="15"/>
      <c r="B86" s="16"/>
      <c r="C86" s="12" t="s">
        <v>92</v>
      </c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6.5" customHeight="1">
      <c r="A87" s="15"/>
      <c r="B87" s="16"/>
      <c r="C87" s="15"/>
      <c r="D87" s="15"/>
      <c r="E87" s="174" t="str">
        <f>E9</f>
        <v>f - Mobiliár</v>
      </c>
      <c r="F87" s="163"/>
      <c r="G87" s="163"/>
      <c r="H87" s="163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2" customHeight="1">
      <c r="A89" s="15"/>
      <c r="B89" s="16"/>
      <c r="C89" s="12" t="s">
        <v>15</v>
      </c>
      <c r="D89" s="15"/>
      <c r="E89" s="15"/>
      <c r="F89" s="10" t="str">
        <f>F12</f>
        <v xml:space="preserve"> </v>
      </c>
      <c r="G89" s="15"/>
      <c r="H89" s="15"/>
      <c r="I89" s="12" t="s">
        <v>17</v>
      </c>
      <c r="J89" s="42" t="str">
        <f>IF(J12="","",J12)</f>
        <v/>
      </c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6.75" customHeight="1">
      <c r="A90" s="15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5" customHeight="1">
      <c r="A91" s="15"/>
      <c r="B91" s="16"/>
      <c r="C91" s="12" t="s">
        <v>18</v>
      </c>
      <c r="D91" s="15"/>
      <c r="E91" s="15"/>
      <c r="F91" s="10" t="str">
        <f>E15</f>
        <v xml:space="preserve"> </v>
      </c>
      <c r="G91" s="15"/>
      <c r="H91" s="15"/>
      <c r="I91" s="12" t="s">
        <v>22</v>
      </c>
      <c r="J91" s="13" t="str">
        <f>E21</f>
        <v xml:space="preserve"> </v>
      </c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5" customHeight="1">
      <c r="A92" s="15"/>
      <c r="B92" s="16"/>
      <c r="C92" s="12" t="s">
        <v>21</v>
      </c>
      <c r="D92" s="15"/>
      <c r="E92" s="15"/>
      <c r="F92" s="10" t="str">
        <f>IF(E18="","",E18)</f>
        <v xml:space="preserve"> </v>
      </c>
      <c r="G92" s="15"/>
      <c r="H92" s="15"/>
      <c r="I92" s="12" t="s">
        <v>23</v>
      </c>
      <c r="J92" s="13" t="str">
        <f>E24</f>
        <v xml:space="preserve"> </v>
      </c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9.7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29.25" customHeight="1">
      <c r="A94" s="15"/>
      <c r="B94" s="16"/>
      <c r="C94" s="97" t="s">
        <v>95</v>
      </c>
      <c r="D94" s="89"/>
      <c r="E94" s="89"/>
      <c r="F94" s="89"/>
      <c r="G94" s="89"/>
      <c r="H94" s="89"/>
      <c r="I94" s="89"/>
      <c r="J94" s="98" t="s">
        <v>96</v>
      </c>
      <c r="K94" s="89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9.75" customHeight="1">
      <c r="A95" s="15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22.5" customHeight="1">
      <c r="A96" s="15"/>
      <c r="B96" s="16"/>
      <c r="C96" s="99" t="s">
        <v>97</v>
      </c>
      <c r="D96" s="15"/>
      <c r="E96" s="15"/>
      <c r="F96" s="15"/>
      <c r="G96" s="15"/>
      <c r="H96" s="15"/>
      <c r="I96" s="15"/>
      <c r="J96" s="56">
        <f t="shared" ref="J96:J98" si="1">J118</f>
        <v>0</v>
      </c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3" t="s">
        <v>98</v>
      </c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24.75" customHeight="1">
      <c r="A97" s="100"/>
      <c r="B97" s="101"/>
      <c r="C97" s="100"/>
      <c r="D97" s="102" t="s">
        <v>99</v>
      </c>
      <c r="E97" s="103"/>
      <c r="F97" s="103"/>
      <c r="G97" s="103"/>
      <c r="H97" s="103"/>
      <c r="I97" s="103"/>
      <c r="J97" s="104">
        <f t="shared" si="1"/>
        <v>0</v>
      </c>
      <c r="K97" s="100"/>
      <c r="L97" s="101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</row>
    <row r="98" spans="1:65" ht="19.5" customHeight="1">
      <c r="A98" s="105"/>
      <c r="B98" s="106"/>
      <c r="C98" s="105"/>
      <c r="D98" s="107" t="s">
        <v>330</v>
      </c>
      <c r="E98" s="108"/>
      <c r="F98" s="108"/>
      <c r="G98" s="108"/>
      <c r="H98" s="108"/>
      <c r="I98" s="108"/>
      <c r="J98" s="109">
        <f t="shared" si="1"/>
        <v>0</v>
      </c>
      <c r="K98" s="105"/>
      <c r="L98" s="106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1:65" ht="21.75" customHeight="1">
      <c r="A99" s="15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6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 spans="1:65" ht="6.75" customHeight="1">
      <c r="A100" s="15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16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 spans="1:65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6.75" customHeight="1">
      <c r="A104" s="15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16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65" ht="24.75" customHeight="1">
      <c r="A105" s="15"/>
      <c r="B105" s="16"/>
      <c r="C105" s="7" t="s">
        <v>109</v>
      </c>
      <c r="D105" s="15"/>
      <c r="E105" s="15"/>
      <c r="F105" s="15"/>
      <c r="G105" s="15"/>
      <c r="H105" s="15"/>
      <c r="I105" s="15"/>
      <c r="J105" s="15"/>
      <c r="K105" s="15"/>
      <c r="L105" s="16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 spans="1:65" ht="6.75" customHeight="1">
      <c r="A106" s="15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6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ht="12" customHeight="1">
      <c r="A107" s="15"/>
      <c r="B107" s="16"/>
      <c r="C107" s="12" t="s">
        <v>12</v>
      </c>
      <c r="D107" s="15"/>
      <c r="E107" s="15"/>
      <c r="F107" s="15"/>
      <c r="G107" s="15"/>
      <c r="H107" s="15"/>
      <c r="I107" s="15"/>
      <c r="J107" s="15"/>
      <c r="K107" s="15"/>
      <c r="L107" s="1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16.5" customHeight="1">
      <c r="A108" s="15"/>
      <c r="B108" s="16"/>
      <c r="C108" s="15"/>
      <c r="D108" s="15"/>
      <c r="E108" s="193" t="str">
        <f>E7</f>
        <v>Modernizácia exteriéru školy</v>
      </c>
      <c r="F108" s="163"/>
      <c r="G108" s="163"/>
      <c r="H108" s="163"/>
      <c r="I108" s="15"/>
      <c r="J108" s="15"/>
      <c r="K108" s="15"/>
      <c r="L108" s="1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12" customHeight="1">
      <c r="A109" s="15"/>
      <c r="B109" s="16"/>
      <c r="C109" s="12" t="s">
        <v>92</v>
      </c>
      <c r="D109" s="15"/>
      <c r="E109" s="15"/>
      <c r="F109" s="15"/>
      <c r="G109" s="15"/>
      <c r="H109" s="15"/>
      <c r="I109" s="15"/>
      <c r="J109" s="15"/>
      <c r="K109" s="15"/>
      <c r="L109" s="1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6.5" customHeight="1">
      <c r="A110" s="15"/>
      <c r="B110" s="16"/>
      <c r="C110" s="15"/>
      <c r="D110" s="15"/>
      <c r="E110" s="174" t="str">
        <f>E9</f>
        <v>f - Mobiliár</v>
      </c>
      <c r="F110" s="163"/>
      <c r="G110" s="163"/>
      <c r="H110" s="163"/>
      <c r="I110" s="15"/>
      <c r="J110" s="15"/>
      <c r="K110" s="15"/>
      <c r="L110" s="1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6.75" customHeight="1">
      <c r="A111" s="15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2" customHeight="1">
      <c r="A112" s="15"/>
      <c r="B112" s="16"/>
      <c r="C112" s="12" t="s">
        <v>15</v>
      </c>
      <c r="D112" s="15"/>
      <c r="E112" s="15"/>
      <c r="F112" s="10" t="str">
        <f>F12</f>
        <v xml:space="preserve"> </v>
      </c>
      <c r="G112" s="15"/>
      <c r="H112" s="15"/>
      <c r="I112" s="12" t="s">
        <v>17</v>
      </c>
      <c r="J112" s="42" t="str">
        <f>IF(J12="","",J12)</f>
        <v/>
      </c>
      <c r="K112" s="15"/>
      <c r="L112" s="1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6.75" customHeigh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15" customHeight="1">
      <c r="A114" s="15"/>
      <c r="B114" s="16"/>
      <c r="C114" s="12" t="s">
        <v>18</v>
      </c>
      <c r="D114" s="15"/>
      <c r="E114" s="15"/>
      <c r="F114" s="10" t="str">
        <f>E15</f>
        <v xml:space="preserve"> </v>
      </c>
      <c r="G114" s="15"/>
      <c r="H114" s="15"/>
      <c r="I114" s="12" t="s">
        <v>22</v>
      </c>
      <c r="J114" s="13" t="str">
        <f>E21</f>
        <v xml:space="preserve"> </v>
      </c>
      <c r="K114" s="15"/>
      <c r="L114" s="1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5" customHeight="1">
      <c r="A115" s="15"/>
      <c r="B115" s="16"/>
      <c r="C115" s="12" t="s">
        <v>21</v>
      </c>
      <c r="D115" s="15"/>
      <c r="E115" s="15"/>
      <c r="F115" s="10" t="str">
        <f>IF(E18="","",E18)</f>
        <v xml:space="preserve"> </v>
      </c>
      <c r="G115" s="15"/>
      <c r="H115" s="15"/>
      <c r="I115" s="12" t="s">
        <v>23</v>
      </c>
      <c r="J115" s="13" t="str">
        <f>E24</f>
        <v xml:space="preserve"> </v>
      </c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9.75" customHeight="1">
      <c r="A116" s="15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29.25" customHeight="1">
      <c r="A117" s="110"/>
      <c r="B117" s="111"/>
      <c r="C117" s="112" t="s">
        <v>110</v>
      </c>
      <c r="D117" s="113" t="s">
        <v>51</v>
      </c>
      <c r="E117" s="113" t="s">
        <v>47</v>
      </c>
      <c r="F117" s="113" t="s">
        <v>48</v>
      </c>
      <c r="G117" s="113" t="s">
        <v>111</v>
      </c>
      <c r="H117" s="113" t="s">
        <v>112</v>
      </c>
      <c r="I117" s="113" t="s">
        <v>113</v>
      </c>
      <c r="J117" s="114" t="s">
        <v>96</v>
      </c>
      <c r="K117" s="115" t="s">
        <v>114</v>
      </c>
      <c r="L117" s="111"/>
      <c r="M117" s="48" t="s">
        <v>1</v>
      </c>
      <c r="N117" s="49" t="s">
        <v>30</v>
      </c>
      <c r="O117" s="49" t="s">
        <v>115</v>
      </c>
      <c r="P117" s="49" t="s">
        <v>116</v>
      </c>
      <c r="Q117" s="49" t="s">
        <v>117</v>
      </c>
      <c r="R117" s="49" t="s">
        <v>118</v>
      </c>
      <c r="S117" s="49" t="s">
        <v>119</v>
      </c>
      <c r="T117" s="50" t="s">
        <v>120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</row>
    <row r="118" spans="1:65" ht="22.5" customHeight="1">
      <c r="A118" s="15"/>
      <c r="B118" s="16"/>
      <c r="C118" s="54" t="s">
        <v>97</v>
      </c>
      <c r="D118" s="15"/>
      <c r="E118" s="15"/>
      <c r="F118" s="15"/>
      <c r="G118" s="15"/>
      <c r="H118" s="15"/>
      <c r="I118" s="15"/>
      <c r="J118" s="116">
        <f t="shared" ref="J118:J120" si="2">BK118</f>
        <v>0</v>
      </c>
      <c r="K118" s="15"/>
      <c r="L118" s="16"/>
      <c r="M118" s="51"/>
      <c r="N118" s="43"/>
      <c r="O118" s="43"/>
      <c r="P118" s="117">
        <f t="shared" ref="P118:P119" si="3">P119</f>
        <v>34.356000000000002</v>
      </c>
      <c r="Q118" s="43"/>
      <c r="R118" s="117">
        <f t="shared" ref="R118:R119" si="4">R119</f>
        <v>8.437380000000001</v>
      </c>
      <c r="S118" s="43"/>
      <c r="T118" s="118">
        <f t="shared" ref="T118:T119" si="5">T119</f>
        <v>0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3" t="s">
        <v>65</v>
      </c>
      <c r="AU118" s="3" t="s">
        <v>98</v>
      </c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19">
        <f t="shared" ref="BK118:BK119" si="6">BK119</f>
        <v>0</v>
      </c>
      <c r="BL118" s="15"/>
      <c r="BM118" s="15"/>
    </row>
    <row r="119" spans="1:65" ht="25.5" customHeight="1">
      <c r="A119" s="120"/>
      <c r="B119" s="121"/>
      <c r="C119" s="120"/>
      <c r="D119" s="122" t="s">
        <v>65</v>
      </c>
      <c r="E119" s="123" t="s">
        <v>121</v>
      </c>
      <c r="F119" s="123" t="s">
        <v>122</v>
      </c>
      <c r="G119" s="120"/>
      <c r="H119" s="120"/>
      <c r="I119" s="120"/>
      <c r="J119" s="124">
        <f t="shared" si="2"/>
        <v>0</v>
      </c>
      <c r="K119" s="120"/>
      <c r="L119" s="121"/>
      <c r="M119" s="125"/>
      <c r="N119" s="120"/>
      <c r="O119" s="120"/>
      <c r="P119" s="126">
        <f t="shared" si="3"/>
        <v>34.356000000000002</v>
      </c>
      <c r="Q119" s="120"/>
      <c r="R119" s="126">
        <f t="shared" si="4"/>
        <v>8.437380000000001</v>
      </c>
      <c r="S119" s="120"/>
      <c r="T119" s="127">
        <f t="shared" si="5"/>
        <v>0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2" t="s">
        <v>74</v>
      </c>
      <c r="AS119" s="120"/>
      <c r="AT119" s="128" t="s">
        <v>65</v>
      </c>
      <c r="AU119" s="128" t="s">
        <v>66</v>
      </c>
      <c r="AV119" s="120"/>
      <c r="AW119" s="120"/>
      <c r="AX119" s="120"/>
      <c r="AY119" s="122" t="s">
        <v>123</v>
      </c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9">
        <f t="shared" si="6"/>
        <v>0</v>
      </c>
      <c r="BL119" s="120"/>
      <c r="BM119" s="120"/>
    </row>
    <row r="120" spans="1:65" ht="22.5" customHeight="1">
      <c r="A120" s="120"/>
      <c r="B120" s="121"/>
      <c r="C120" s="120"/>
      <c r="D120" s="122" t="s">
        <v>65</v>
      </c>
      <c r="E120" s="130" t="s">
        <v>160</v>
      </c>
      <c r="F120" s="130" t="s">
        <v>331</v>
      </c>
      <c r="G120" s="120"/>
      <c r="H120" s="120"/>
      <c r="I120" s="120"/>
      <c r="J120" s="131">
        <f t="shared" si="2"/>
        <v>0</v>
      </c>
      <c r="K120" s="120"/>
      <c r="L120" s="121"/>
      <c r="M120" s="125"/>
      <c r="N120" s="120"/>
      <c r="O120" s="120"/>
      <c r="P120" s="126">
        <f>SUM(P121:P122)</f>
        <v>34.356000000000002</v>
      </c>
      <c r="Q120" s="120"/>
      <c r="R120" s="126">
        <f>SUM(R121:R122)</f>
        <v>8.437380000000001</v>
      </c>
      <c r="S120" s="120"/>
      <c r="T120" s="127">
        <f>SUM(T121:T122)</f>
        <v>0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2" t="s">
        <v>74</v>
      </c>
      <c r="AS120" s="120"/>
      <c r="AT120" s="128" t="s">
        <v>65</v>
      </c>
      <c r="AU120" s="128" t="s">
        <v>74</v>
      </c>
      <c r="AV120" s="120"/>
      <c r="AW120" s="120"/>
      <c r="AX120" s="120"/>
      <c r="AY120" s="122" t="s">
        <v>123</v>
      </c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9">
        <f>SUM(BK121:BK122)</f>
        <v>0</v>
      </c>
      <c r="BL120" s="120"/>
      <c r="BM120" s="120"/>
    </row>
    <row r="121" spans="1:65" ht="16.5" customHeight="1">
      <c r="A121" s="15"/>
      <c r="B121" s="16"/>
      <c r="C121" s="132" t="s">
        <v>74</v>
      </c>
      <c r="D121" s="132" t="s">
        <v>125</v>
      </c>
      <c r="E121" s="133" t="s">
        <v>332</v>
      </c>
      <c r="F121" s="134" t="s">
        <v>333</v>
      </c>
      <c r="G121" s="135" t="s">
        <v>299</v>
      </c>
      <c r="H121" s="136">
        <v>38</v>
      </c>
      <c r="I121" s="137"/>
      <c r="J121" s="137">
        <f t="shared" ref="J121:J122" si="7">ROUND(I121*H121,2)</f>
        <v>0</v>
      </c>
      <c r="K121" s="138"/>
      <c r="L121" s="16"/>
      <c r="M121" s="139" t="s">
        <v>1</v>
      </c>
      <c r="N121" s="140" t="s">
        <v>32</v>
      </c>
      <c r="O121" s="141">
        <v>0.81799999999999995</v>
      </c>
      <c r="P121" s="141">
        <f t="shared" ref="P121:P122" si="8">O121*H121</f>
        <v>31.084</v>
      </c>
      <c r="Q121" s="141">
        <v>0.20089000000000001</v>
      </c>
      <c r="R121" s="141">
        <f t="shared" ref="R121:R122" si="9">Q121*H121</f>
        <v>7.6338200000000001</v>
      </c>
      <c r="S121" s="141">
        <v>0</v>
      </c>
      <c r="T121" s="142">
        <f t="shared" ref="T121:T122" si="10">S121*H121</f>
        <v>0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43" t="s">
        <v>129</v>
      </c>
      <c r="AS121" s="15"/>
      <c r="AT121" s="143" t="s">
        <v>125</v>
      </c>
      <c r="AU121" s="143" t="s">
        <v>130</v>
      </c>
      <c r="AV121" s="15"/>
      <c r="AW121" s="15"/>
      <c r="AX121" s="15"/>
      <c r="AY121" s="3" t="s">
        <v>123</v>
      </c>
      <c r="AZ121" s="15"/>
      <c r="BA121" s="15"/>
      <c r="BB121" s="15"/>
      <c r="BC121" s="15"/>
      <c r="BD121" s="15"/>
      <c r="BE121" s="144">
        <f t="shared" ref="BE121:BE122" si="11">IF(N121="základná",J121,0)</f>
        <v>0</v>
      </c>
      <c r="BF121" s="144">
        <f t="shared" ref="BF121:BF122" si="12">IF(N121="znížená",J121,0)</f>
        <v>0</v>
      </c>
      <c r="BG121" s="144">
        <f t="shared" ref="BG121:BG122" si="13">IF(N121="zákl. prenesená",J121,0)</f>
        <v>0</v>
      </c>
      <c r="BH121" s="144">
        <f t="shared" ref="BH121:BH122" si="14">IF(N121="zníž. prenesená",J121,0)</f>
        <v>0</v>
      </c>
      <c r="BI121" s="144">
        <f t="shared" ref="BI121:BI122" si="15">IF(N121="nulová",J121,0)</f>
        <v>0</v>
      </c>
      <c r="BJ121" s="3" t="s">
        <v>130</v>
      </c>
      <c r="BK121" s="144">
        <f t="shared" ref="BK121:BK122" si="16">ROUND(I121*H121,2)</f>
        <v>0</v>
      </c>
      <c r="BL121" s="3" t="s">
        <v>129</v>
      </c>
      <c r="BM121" s="143" t="s">
        <v>334</v>
      </c>
    </row>
    <row r="122" spans="1:65" ht="16.5" customHeight="1">
      <c r="A122" s="15"/>
      <c r="B122" s="16"/>
      <c r="C122" s="132" t="s">
        <v>130</v>
      </c>
      <c r="D122" s="132" t="s">
        <v>125</v>
      </c>
      <c r="E122" s="133" t="s">
        <v>335</v>
      </c>
      <c r="F122" s="134" t="s">
        <v>336</v>
      </c>
      <c r="G122" s="135" t="s">
        <v>299</v>
      </c>
      <c r="H122" s="136">
        <v>4</v>
      </c>
      <c r="I122" s="137"/>
      <c r="J122" s="137">
        <f t="shared" si="7"/>
        <v>0</v>
      </c>
      <c r="K122" s="138"/>
      <c r="L122" s="16"/>
      <c r="M122" s="155" t="s">
        <v>1</v>
      </c>
      <c r="N122" s="156" t="s">
        <v>32</v>
      </c>
      <c r="O122" s="157">
        <v>0.81799999999999995</v>
      </c>
      <c r="P122" s="157">
        <f t="shared" si="8"/>
        <v>3.2719999999999998</v>
      </c>
      <c r="Q122" s="157">
        <v>0.20089000000000001</v>
      </c>
      <c r="R122" s="157">
        <f t="shared" si="9"/>
        <v>0.80356000000000005</v>
      </c>
      <c r="S122" s="157">
        <v>0</v>
      </c>
      <c r="T122" s="158">
        <f t="shared" si="10"/>
        <v>0</v>
      </c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43" t="s">
        <v>129</v>
      </c>
      <c r="AS122" s="15"/>
      <c r="AT122" s="143" t="s">
        <v>125</v>
      </c>
      <c r="AU122" s="143" t="s">
        <v>130</v>
      </c>
      <c r="AV122" s="15"/>
      <c r="AW122" s="15"/>
      <c r="AX122" s="15"/>
      <c r="AY122" s="3" t="s">
        <v>123</v>
      </c>
      <c r="AZ122" s="15"/>
      <c r="BA122" s="15"/>
      <c r="BB122" s="15"/>
      <c r="BC122" s="15"/>
      <c r="BD122" s="15"/>
      <c r="BE122" s="144">
        <f t="shared" si="11"/>
        <v>0</v>
      </c>
      <c r="BF122" s="144">
        <f t="shared" si="12"/>
        <v>0</v>
      </c>
      <c r="BG122" s="144">
        <f t="shared" si="13"/>
        <v>0</v>
      </c>
      <c r="BH122" s="144">
        <f t="shared" si="14"/>
        <v>0</v>
      </c>
      <c r="BI122" s="144">
        <f t="shared" si="15"/>
        <v>0</v>
      </c>
      <c r="BJ122" s="3" t="s">
        <v>130</v>
      </c>
      <c r="BK122" s="144">
        <f t="shared" si="16"/>
        <v>0</v>
      </c>
      <c r="BL122" s="3" t="s">
        <v>129</v>
      </c>
      <c r="BM122" s="143" t="s">
        <v>337</v>
      </c>
    </row>
    <row r="123" spans="1:65" ht="6.75" customHeight="1">
      <c r="A123" s="15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16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</sheetData>
  <autoFilter ref="C117:K122" xr:uid="{00000000-0009-0000-0000-000006000000}"/>
  <mergeCells count="9">
    <mergeCell ref="E87:H87"/>
    <mergeCell ref="E85:H85"/>
    <mergeCell ref="E108:H108"/>
    <mergeCell ref="E110:H110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scale="51" fitToHeight="0" orientation="portrait" r:id="rId1"/>
  <headerFooter>
    <oddFooter>&amp;CStrana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Rekapitulácia stavby</vt:lpstr>
      <vt:lpstr>a - Záhradný prístrešok</vt:lpstr>
      <vt:lpstr>b - Trávnaté plochy a zeleň</vt:lpstr>
      <vt:lpstr>c - Zámk.dl. spevnené pl...</vt:lpstr>
      <vt:lpstr>d - Mlatové spevnené plochy</vt:lpstr>
      <vt:lpstr>e - Štrkové spevnené plochy</vt:lpstr>
      <vt:lpstr>f - Mobiliár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2022-01-13T12:14:35Z</cp:lastPrinted>
  <dcterms:created xsi:type="dcterms:W3CDTF">2021-09-23T19:13:12Z</dcterms:created>
  <dcterms:modified xsi:type="dcterms:W3CDTF">2022-01-13T12:14:37Z</dcterms:modified>
</cp:coreProperties>
</file>