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lubica.vankova\Desktop\Modernizácia exteriéru a interiéru\Výzva na predkladanie ponúk\"/>
    </mc:Choice>
  </mc:AlternateContent>
  <xr:revisionPtr revIDLastSave="0" documentId="13_ncr:1_{B7AF0280-E8B3-4D03-B7DF-342BAB1CE55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SO 01 - Stavebné úpravy" sheetId="2" r:id="rId2"/>
  </sheets>
  <definedNames>
    <definedName name="_xlnm._FilterDatabase" localSheetId="1" hidden="1">'SO 01 - Stavebné úpravy'!$C$131:$K$189</definedName>
    <definedName name="_zM8">#REF!</definedName>
    <definedName name="a">#REF!</definedName>
    <definedName name="Drazky">#REF!</definedName>
    <definedName name="fakt1R">#REF!</definedName>
    <definedName name="Kable">#REF!</definedName>
    <definedName name="koef.">#REF!</definedName>
    <definedName name="KrabHad">#REF!</definedName>
    <definedName name="KrZl">#REF!</definedName>
    <definedName name="KZ">#REF!</definedName>
    <definedName name="Pospajanie">#REF!</definedName>
    <definedName name="pp">#REF!</definedName>
    <definedName name="QQ">#REF!</definedName>
    <definedName name="QQQ">#REF!</definedName>
    <definedName name="rez.">#REF!</definedName>
    <definedName name="rez.v">#REF!</definedName>
    <definedName name="rez.z">#REF!</definedName>
    <definedName name="rezb.krab">#REF!</definedName>
    <definedName name="RostyZlaby">#REF!</definedName>
    <definedName name="Rozv">#REF!</definedName>
    <definedName name="SL_rez.z">#REF!</definedName>
    <definedName name="Slaboprúd">#REF!</definedName>
    <definedName name="Svietidla">#REF!</definedName>
    <definedName name="TD_hadice">#REF!</definedName>
    <definedName name="TD_Kable">#REF!</definedName>
    <definedName name="TD_TV">#REF!</definedName>
    <definedName name="TV">#REF!</definedName>
    <definedName name="Uzem">#REF!</definedName>
    <definedName name="VolaR">#REF!</definedName>
    <definedName name="VolbaAN">#REF!</definedName>
    <definedName name="VolbaR_VV">#REF!</definedName>
    <definedName name="Vydanie">#REF!</definedName>
    <definedName name="Vykopy">#REF!</definedName>
    <definedName name="VypZas">#REF!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89" i="2" l="1"/>
  <c r="BI189" i="2"/>
  <c r="BH189" i="2"/>
  <c r="BG189" i="2"/>
  <c r="BF189" i="2"/>
  <c r="BE189" i="2"/>
  <c r="T189" i="2"/>
  <c r="R189" i="2"/>
  <c r="P189" i="2"/>
  <c r="J189" i="2"/>
  <c r="BK188" i="2"/>
  <c r="BK186" i="2" s="1"/>
  <c r="BK185" i="2" s="1"/>
  <c r="BI188" i="2"/>
  <c r="BH188" i="2"/>
  <c r="BG188" i="2"/>
  <c r="BF188" i="2"/>
  <c r="BE188" i="2"/>
  <c r="T188" i="2"/>
  <c r="R188" i="2"/>
  <c r="R186" i="2" s="1"/>
  <c r="R185" i="2" s="1"/>
  <c r="P188" i="2"/>
  <c r="J188" i="2"/>
  <c r="BK187" i="2"/>
  <c r="BI187" i="2"/>
  <c r="BH187" i="2"/>
  <c r="BG187" i="2"/>
  <c r="BE187" i="2"/>
  <c r="T187" i="2"/>
  <c r="T186" i="2" s="1"/>
  <c r="T185" i="2" s="1"/>
  <c r="R187" i="2"/>
  <c r="P187" i="2"/>
  <c r="P186" i="2" s="1"/>
  <c r="P185" i="2" s="1"/>
  <c r="J187" i="2"/>
  <c r="BF187" i="2" s="1"/>
  <c r="BK184" i="2"/>
  <c r="BI184" i="2"/>
  <c r="BH184" i="2"/>
  <c r="BG184" i="2"/>
  <c r="BF184" i="2"/>
  <c r="BE184" i="2"/>
  <c r="T184" i="2"/>
  <c r="R184" i="2"/>
  <c r="R182" i="2" s="1"/>
  <c r="P184" i="2"/>
  <c r="J184" i="2"/>
  <c r="BK183" i="2"/>
  <c r="BK182" i="2" s="1"/>
  <c r="J182" i="2" s="1"/>
  <c r="J110" i="2" s="1"/>
  <c r="BI183" i="2"/>
  <c r="BH183" i="2"/>
  <c r="BG183" i="2"/>
  <c r="BE183" i="2"/>
  <c r="T183" i="2"/>
  <c r="T182" i="2" s="1"/>
  <c r="R183" i="2"/>
  <c r="P183" i="2"/>
  <c r="P182" i="2" s="1"/>
  <c r="J183" i="2"/>
  <c r="BF183" i="2" s="1"/>
  <c r="BK181" i="2"/>
  <c r="BK180" i="2" s="1"/>
  <c r="J180" i="2" s="1"/>
  <c r="J109" i="2" s="1"/>
  <c r="BI181" i="2"/>
  <c r="BH181" i="2"/>
  <c r="BG181" i="2"/>
  <c r="BE181" i="2"/>
  <c r="T181" i="2"/>
  <c r="T180" i="2" s="1"/>
  <c r="R181" i="2"/>
  <c r="P181" i="2"/>
  <c r="J181" i="2"/>
  <c r="BF181" i="2" s="1"/>
  <c r="R180" i="2"/>
  <c r="P180" i="2"/>
  <c r="BK179" i="2"/>
  <c r="BI179" i="2"/>
  <c r="BH179" i="2"/>
  <c r="BG179" i="2"/>
  <c r="BE179" i="2"/>
  <c r="T179" i="2"/>
  <c r="R179" i="2"/>
  <c r="P179" i="2"/>
  <c r="J179" i="2"/>
  <c r="BF179" i="2" s="1"/>
  <c r="BK178" i="2"/>
  <c r="BI178" i="2"/>
  <c r="BH178" i="2"/>
  <c r="BG178" i="2"/>
  <c r="BF178" i="2"/>
  <c r="BE178" i="2"/>
  <c r="T178" i="2"/>
  <c r="R178" i="2"/>
  <c r="P178" i="2"/>
  <c r="J178" i="2"/>
  <c r="BK177" i="2"/>
  <c r="BK176" i="2" s="1"/>
  <c r="J176" i="2" s="1"/>
  <c r="J108" i="2" s="1"/>
  <c r="BI177" i="2"/>
  <c r="BH177" i="2"/>
  <c r="BG177" i="2"/>
  <c r="BF177" i="2"/>
  <c r="BE177" i="2"/>
  <c r="T177" i="2"/>
  <c r="T176" i="2" s="1"/>
  <c r="R177" i="2"/>
  <c r="R176" i="2" s="1"/>
  <c r="P177" i="2"/>
  <c r="J177" i="2"/>
  <c r="P176" i="2"/>
  <c r="BK175" i="2"/>
  <c r="BI175" i="2"/>
  <c r="BH175" i="2"/>
  <c r="BG175" i="2"/>
  <c r="BF175" i="2"/>
  <c r="BE175" i="2"/>
  <c r="T175" i="2"/>
  <c r="R175" i="2"/>
  <c r="P175" i="2"/>
  <c r="J175" i="2"/>
  <c r="BK174" i="2"/>
  <c r="BK172" i="2" s="1"/>
  <c r="J172" i="2" s="1"/>
  <c r="J107" i="2" s="1"/>
  <c r="BI174" i="2"/>
  <c r="BH174" i="2"/>
  <c r="BG174" i="2"/>
  <c r="BE174" i="2"/>
  <c r="T174" i="2"/>
  <c r="T172" i="2" s="1"/>
  <c r="R174" i="2"/>
  <c r="P174" i="2"/>
  <c r="J174" i="2"/>
  <c r="BF174" i="2" s="1"/>
  <c r="BK173" i="2"/>
  <c r="BI173" i="2"/>
  <c r="BH173" i="2"/>
  <c r="BG173" i="2"/>
  <c r="BE173" i="2"/>
  <c r="T173" i="2"/>
  <c r="R173" i="2"/>
  <c r="R172" i="2" s="1"/>
  <c r="P173" i="2"/>
  <c r="P172" i="2" s="1"/>
  <c r="J173" i="2"/>
  <c r="BF173" i="2" s="1"/>
  <c r="BK171" i="2"/>
  <c r="BI171" i="2"/>
  <c r="BH171" i="2"/>
  <c r="BG171" i="2"/>
  <c r="BF171" i="2"/>
  <c r="BE171" i="2"/>
  <c r="T171" i="2"/>
  <c r="R171" i="2"/>
  <c r="P171" i="2"/>
  <c r="J171" i="2"/>
  <c r="BK170" i="2"/>
  <c r="BK168" i="2" s="1"/>
  <c r="BI170" i="2"/>
  <c r="BH170" i="2"/>
  <c r="BG170" i="2"/>
  <c r="BF170" i="2"/>
  <c r="BE170" i="2"/>
  <c r="T170" i="2"/>
  <c r="R170" i="2"/>
  <c r="R168" i="2" s="1"/>
  <c r="P170" i="2"/>
  <c r="J170" i="2"/>
  <c r="BK169" i="2"/>
  <c r="BI169" i="2"/>
  <c r="BH169" i="2"/>
  <c r="BG169" i="2"/>
  <c r="BE169" i="2"/>
  <c r="T169" i="2"/>
  <c r="T168" i="2" s="1"/>
  <c r="R169" i="2"/>
  <c r="P169" i="2"/>
  <c r="P168" i="2" s="1"/>
  <c r="J169" i="2"/>
  <c r="BF169" i="2" s="1"/>
  <c r="BK167" i="2"/>
  <c r="BI167" i="2"/>
  <c r="BH167" i="2"/>
  <c r="BG167" i="2"/>
  <c r="BE167" i="2"/>
  <c r="T167" i="2"/>
  <c r="R167" i="2"/>
  <c r="P167" i="2"/>
  <c r="J167" i="2"/>
  <c r="BF167" i="2" s="1"/>
  <c r="BK166" i="2"/>
  <c r="BI166" i="2"/>
  <c r="BH166" i="2"/>
  <c r="BG166" i="2"/>
  <c r="BE166" i="2"/>
  <c r="T166" i="2"/>
  <c r="R166" i="2"/>
  <c r="P166" i="2"/>
  <c r="J166" i="2"/>
  <c r="BF166" i="2" s="1"/>
  <c r="BK165" i="2"/>
  <c r="BI165" i="2"/>
  <c r="BH165" i="2"/>
  <c r="BG165" i="2"/>
  <c r="BF165" i="2"/>
  <c r="BE165" i="2"/>
  <c r="T165" i="2"/>
  <c r="R165" i="2"/>
  <c r="P165" i="2"/>
  <c r="J165" i="2"/>
  <c r="BK164" i="2"/>
  <c r="BI164" i="2"/>
  <c r="BH164" i="2"/>
  <c r="BG164" i="2"/>
  <c r="BE164" i="2"/>
  <c r="T164" i="2"/>
  <c r="T161" i="2" s="1"/>
  <c r="R164" i="2"/>
  <c r="P164" i="2"/>
  <c r="J164" i="2"/>
  <c r="BF164" i="2" s="1"/>
  <c r="BK163" i="2"/>
  <c r="BI163" i="2"/>
  <c r="BH163" i="2"/>
  <c r="BG163" i="2"/>
  <c r="BE163" i="2"/>
  <c r="T163" i="2"/>
  <c r="R163" i="2"/>
  <c r="P163" i="2"/>
  <c r="P161" i="2" s="1"/>
  <c r="J163" i="2"/>
  <c r="BF163" i="2" s="1"/>
  <c r="BK162" i="2"/>
  <c r="BI162" i="2"/>
  <c r="BH162" i="2"/>
  <c r="BG162" i="2"/>
  <c r="BF162" i="2"/>
  <c r="BE162" i="2"/>
  <c r="T162" i="2"/>
  <c r="R162" i="2"/>
  <c r="R161" i="2" s="1"/>
  <c r="P162" i="2"/>
  <c r="J162" i="2"/>
  <c r="J161" i="2" s="1"/>
  <c r="J105" i="2" s="1"/>
  <c r="BK161" i="2"/>
  <c r="BK160" i="2"/>
  <c r="BK159" i="2" s="1"/>
  <c r="BI160" i="2"/>
  <c r="BH160" i="2"/>
  <c r="BG160" i="2"/>
  <c r="BF160" i="2"/>
  <c r="BE160" i="2"/>
  <c r="T160" i="2"/>
  <c r="T159" i="2" s="1"/>
  <c r="R160" i="2"/>
  <c r="R159" i="2" s="1"/>
  <c r="P160" i="2"/>
  <c r="J160" i="2"/>
  <c r="P159" i="2"/>
  <c r="J159" i="2"/>
  <c r="BK158" i="2"/>
  <c r="BI158" i="2"/>
  <c r="BH158" i="2"/>
  <c r="BG158" i="2"/>
  <c r="BF158" i="2"/>
  <c r="BE158" i="2"/>
  <c r="T158" i="2"/>
  <c r="R158" i="2"/>
  <c r="P158" i="2"/>
  <c r="J158" i="2"/>
  <c r="BK157" i="2"/>
  <c r="BK156" i="2" s="1"/>
  <c r="BI157" i="2"/>
  <c r="BH157" i="2"/>
  <c r="BG157" i="2"/>
  <c r="BE157" i="2"/>
  <c r="T157" i="2"/>
  <c r="T156" i="2" s="1"/>
  <c r="R157" i="2"/>
  <c r="P157" i="2"/>
  <c r="J157" i="2"/>
  <c r="BF157" i="2" s="1"/>
  <c r="R156" i="2"/>
  <c r="P156" i="2"/>
  <c r="BK155" i="2"/>
  <c r="BI155" i="2"/>
  <c r="BH155" i="2"/>
  <c r="BG155" i="2"/>
  <c r="BE155" i="2"/>
  <c r="T155" i="2"/>
  <c r="T154" i="2" s="1"/>
  <c r="R155" i="2"/>
  <c r="P155" i="2"/>
  <c r="P154" i="2" s="1"/>
  <c r="J155" i="2"/>
  <c r="BF155" i="2" s="1"/>
  <c r="BK154" i="2"/>
  <c r="R154" i="2"/>
  <c r="R153" i="2" s="1"/>
  <c r="J154" i="2"/>
  <c r="J102" i="2" s="1"/>
  <c r="BK152" i="2"/>
  <c r="BK151" i="2" s="1"/>
  <c r="BI152" i="2"/>
  <c r="BH152" i="2"/>
  <c r="BG152" i="2"/>
  <c r="BF152" i="2"/>
  <c r="BE152" i="2"/>
  <c r="T152" i="2"/>
  <c r="T151" i="2" s="1"/>
  <c r="R152" i="2"/>
  <c r="R151" i="2" s="1"/>
  <c r="P152" i="2"/>
  <c r="J152" i="2"/>
  <c r="P151" i="2"/>
  <c r="J151" i="2"/>
  <c r="BK150" i="2"/>
  <c r="BI150" i="2"/>
  <c r="BH150" i="2"/>
  <c r="BG150" i="2"/>
  <c r="BF150" i="2"/>
  <c r="BE150" i="2"/>
  <c r="T150" i="2"/>
  <c r="R150" i="2"/>
  <c r="P150" i="2"/>
  <c r="J150" i="2"/>
  <c r="BK149" i="2"/>
  <c r="BI149" i="2"/>
  <c r="BH149" i="2"/>
  <c r="BG149" i="2"/>
  <c r="BE149" i="2"/>
  <c r="T149" i="2"/>
  <c r="R149" i="2"/>
  <c r="P149" i="2"/>
  <c r="J149" i="2"/>
  <c r="BF149" i="2" s="1"/>
  <c r="BK148" i="2"/>
  <c r="BI148" i="2"/>
  <c r="BH148" i="2"/>
  <c r="BG148" i="2"/>
  <c r="BE148" i="2"/>
  <c r="T148" i="2"/>
  <c r="R148" i="2"/>
  <c r="P148" i="2"/>
  <c r="J148" i="2"/>
  <c r="BF148" i="2" s="1"/>
  <c r="BK147" i="2"/>
  <c r="BI147" i="2"/>
  <c r="BH147" i="2"/>
  <c r="BG147" i="2"/>
  <c r="BF147" i="2"/>
  <c r="BE147" i="2"/>
  <c r="T147" i="2"/>
  <c r="R147" i="2"/>
  <c r="P147" i="2"/>
  <c r="J147" i="2"/>
  <c r="BK146" i="2"/>
  <c r="BI146" i="2"/>
  <c r="BH146" i="2"/>
  <c r="BG146" i="2"/>
  <c r="BE146" i="2"/>
  <c r="T146" i="2"/>
  <c r="R146" i="2"/>
  <c r="P146" i="2"/>
  <c r="J146" i="2"/>
  <c r="BF146" i="2" s="1"/>
  <c r="BK145" i="2"/>
  <c r="BI145" i="2"/>
  <c r="BH145" i="2"/>
  <c r="BG145" i="2"/>
  <c r="BE145" i="2"/>
  <c r="T145" i="2"/>
  <c r="R145" i="2"/>
  <c r="P145" i="2"/>
  <c r="J145" i="2"/>
  <c r="BF145" i="2" s="1"/>
  <c r="BK144" i="2"/>
  <c r="BI144" i="2"/>
  <c r="BH144" i="2"/>
  <c r="BG144" i="2"/>
  <c r="BF144" i="2"/>
  <c r="BE144" i="2"/>
  <c r="T144" i="2"/>
  <c r="R144" i="2"/>
  <c r="P144" i="2"/>
  <c r="J144" i="2"/>
  <c r="BK143" i="2"/>
  <c r="BK141" i="2" s="1"/>
  <c r="BI143" i="2"/>
  <c r="BH143" i="2"/>
  <c r="BG143" i="2"/>
  <c r="BE143" i="2"/>
  <c r="T143" i="2"/>
  <c r="T141" i="2" s="1"/>
  <c r="R143" i="2"/>
  <c r="P143" i="2"/>
  <c r="J143" i="2"/>
  <c r="BF143" i="2" s="1"/>
  <c r="BK142" i="2"/>
  <c r="BI142" i="2"/>
  <c r="BH142" i="2"/>
  <c r="F36" i="2" s="1"/>
  <c r="BC95" i="1" s="1"/>
  <c r="BC94" i="1" s="1"/>
  <c r="BG142" i="2"/>
  <c r="BE142" i="2"/>
  <c r="T142" i="2"/>
  <c r="R142" i="2"/>
  <c r="R141" i="2" s="1"/>
  <c r="P142" i="2"/>
  <c r="P141" i="2" s="1"/>
  <c r="J142" i="2"/>
  <c r="BF142" i="2" s="1"/>
  <c r="J141" i="2"/>
  <c r="J99" i="2" s="1"/>
  <c r="BK140" i="2"/>
  <c r="BI140" i="2"/>
  <c r="BH140" i="2"/>
  <c r="BG140" i="2"/>
  <c r="BF140" i="2"/>
  <c r="BE140" i="2"/>
  <c r="F33" i="2" s="1"/>
  <c r="AZ95" i="1" s="1"/>
  <c r="AZ94" i="1" s="1"/>
  <c r="T140" i="2"/>
  <c r="R140" i="2"/>
  <c r="P140" i="2"/>
  <c r="J140" i="2"/>
  <c r="BK139" i="2"/>
  <c r="BI139" i="2"/>
  <c r="BH139" i="2"/>
  <c r="BG139" i="2"/>
  <c r="BF139" i="2"/>
  <c r="BE139" i="2"/>
  <c r="T139" i="2"/>
  <c r="R139" i="2"/>
  <c r="P139" i="2"/>
  <c r="J139" i="2"/>
  <c r="BK138" i="2"/>
  <c r="BI138" i="2"/>
  <c r="BH138" i="2"/>
  <c r="BG138" i="2"/>
  <c r="BE138" i="2"/>
  <c r="T138" i="2"/>
  <c r="R138" i="2"/>
  <c r="P138" i="2"/>
  <c r="J138" i="2"/>
  <c r="BF138" i="2" s="1"/>
  <c r="J137" i="2"/>
  <c r="BK136" i="2"/>
  <c r="BI136" i="2"/>
  <c r="BH136" i="2"/>
  <c r="BG136" i="2"/>
  <c r="BF136" i="2"/>
  <c r="BE136" i="2"/>
  <c r="T136" i="2"/>
  <c r="R136" i="2"/>
  <c r="P136" i="2"/>
  <c r="J136" i="2"/>
  <c r="BK135" i="2"/>
  <c r="BK134" i="2" s="1"/>
  <c r="BK133" i="2" s="1"/>
  <c r="BI135" i="2"/>
  <c r="BH135" i="2"/>
  <c r="BG135" i="2"/>
  <c r="F35" i="2" s="1"/>
  <c r="BB95" i="1" s="1"/>
  <c r="BB94" i="1" s="1"/>
  <c r="BE135" i="2"/>
  <c r="J33" i="2" s="1"/>
  <c r="AV95" i="1" s="1"/>
  <c r="T135" i="2"/>
  <c r="T134" i="2" s="1"/>
  <c r="T133" i="2" s="1"/>
  <c r="R135" i="2"/>
  <c r="P135" i="2"/>
  <c r="P134" i="2" s="1"/>
  <c r="J135" i="2"/>
  <c r="BF135" i="2" s="1"/>
  <c r="R134" i="2"/>
  <c r="J129" i="2"/>
  <c r="F129" i="2"/>
  <c r="J128" i="2"/>
  <c r="F128" i="2"/>
  <c r="J126" i="2"/>
  <c r="F126" i="2"/>
  <c r="E124" i="2"/>
  <c r="E122" i="2"/>
  <c r="J104" i="2"/>
  <c r="J100" i="2"/>
  <c r="J92" i="2"/>
  <c r="J91" i="2"/>
  <c r="F91" i="2"/>
  <c r="J89" i="2"/>
  <c r="F89" i="2"/>
  <c r="E87" i="2"/>
  <c r="E85" i="2"/>
  <c r="J37" i="2"/>
  <c r="F37" i="2"/>
  <c r="BD95" i="1" s="1"/>
  <c r="BD94" i="1" s="1"/>
  <c r="W33" i="1" s="1"/>
  <c r="J36" i="2"/>
  <c r="J35" i="2"/>
  <c r="J18" i="2"/>
  <c r="E18" i="2"/>
  <c r="F92" i="2" s="1"/>
  <c r="J17" i="2"/>
  <c r="AY95" i="1"/>
  <c r="AX95" i="1"/>
  <c r="AS94" i="1"/>
  <c r="AM90" i="1"/>
  <c r="L90" i="1"/>
  <c r="AM89" i="1"/>
  <c r="L89" i="1"/>
  <c r="AM87" i="1"/>
  <c r="L87" i="1"/>
  <c r="L85" i="1"/>
  <c r="L84" i="1"/>
  <c r="R133" i="2" l="1"/>
  <c r="R132" i="2" s="1"/>
  <c r="P153" i="2"/>
  <c r="BK153" i="2"/>
  <c r="BK132" i="2" s="1"/>
  <c r="J156" i="2"/>
  <c r="J103" i="2" s="1"/>
  <c r="AX94" i="1"/>
  <c r="W31" i="1"/>
  <c r="F34" i="2"/>
  <c r="BA95" i="1" s="1"/>
  <c r="BA94" i="1" s="1"/>
  <c r="J34" i="2"/>
  <c r="AW95" i="1" s="1"/>
  <c r="AT95" i="1" s="1"/>
  <c r="P133" i="2"/>
  <c r="W29" i="1"/>
  <c r="AV94" i="1"/>
  <c r="AY94" i="1"/>
  <c r="W32" i="1"/>
  <c r="T153" i="2"/>
  <c r="T132" i="2"/>
  <c r="J168" i="2"/>
  <c r="J106" i="2" s="1"/>
  <c r="J186" i="2"/>
  <c r="J153" i="2"/>
  <c r="J101" i="2" s="1"/>
  <c r="J134" i="2"/>
  <c r="P132" i="2" l="1"/>
  <c r="AU95" i="1" s="1"/>
  <c r="AU94" i="1" s="1"/>
  <c r="AT94" i="1"/>
  <c r="AK29" i="1"/>
  <c r="J133" i="2"/>
  <c r="J98" i="2"/>
  <c r="W30" i="1"/>
  <c r="AW94" i="1"/>
  <c r="AK30" i="1" s="1"/>
  <c r="J112" i="2"/>
  <c r="J185" i="2"/>
  <c r="J111" i="2" s="1"/>
  <c r="J97" i="2" l="1"/>
  <c r="J132" i="2"/>
  <c r="J96" i="2" l="1"/>
  <c r="J30" i="2"/>
  <c r="AG95" i="1" l="1"/>
  <c r="J39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<sst xmlns="http://schemas.openxmlformats.org/spreadsheetml/2006/main" count="890" uniqueCount="283">
  <si>
    <t>Export Komplet</t>
  </si>
  <si>
    <t/>
  </si>
  <si>
    <t>2.0</t>
  </si>
  <si>
    <t>False</t>
  </si>
  <si>
    <t>{e12de561-bb1c-4ddc-91fd-f7a23195ce68}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</si>
  <si>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</si>
  <si>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</si>
  <si>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</si>
  <si>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</si>
  <si>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</si>
  <si>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</si>
  <si>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</si>
  <si>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</si>
  <si>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
1) na prvom liste Rekapitulácie stavby vyplňte v zostave
    a) Rekapitulácia stavby
       - údaje o Zhotoviteľovi
         (prenesú sa do ostatných zostáv aj v iných listoch)
    b) Rekapitulácia objektov stavby
       - potrebné Ostatné náklady
2) na vybraných listoch vyplňte v zostave
    a) Krycí list
       - údaje o Zhotoviteľovi, pokiaľ sa líšia od údajov o Zhotoviteľovi na Rekapitulácii stavby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</si>
  <si>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</si>
  <si>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JKSO:</t>
  </si>
  <si>
    <t>KS:</t>
  </si>
  <si>
    <t>Miesto: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</si>
  <si>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</si>
  <si>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</si>
  <si>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</si>
  <si>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</si>
  <si>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</si>
  <si>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</si>
  <si>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</si>
  <si>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</si>
  <si>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</si>
  <si>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</si>
  <si>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</si>
  <si>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</si>
  <si>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</si>
  <si>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</si>
  <si>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</si>
  <si>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</si>
  <si>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</si>
  <si>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</si>
  <si>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</si>
  <si>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</si>
  <si>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</si>
  <si>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</si>
  <si>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</si>
  <si>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</si>
  <si>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</si>
  <si>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</si>
  <si>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</si>
  <si>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</si>
  <si>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</si>
  <si>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</si>
  <si>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</si>
  <si>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</si>
  <si>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</si>
  <si>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</si>
  <si>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</si>
  <si>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</si>
  <si>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</si>
  <si>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</si>
  <si>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</si>
  <si>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</si>
  <si>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</si>
  <si>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</si>
  <si>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</si>
  <si>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</si>
  <si>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</si>
  <si>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</si>
  <si>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</si>
  <si>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</si>
  <si>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</si>
  <si>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</si>
  <si>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</si>
  <si>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</si>
  <si>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</si>
  <si>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</si>
  <si>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</si>
  <si>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Stavebné úpravy</t>
  </si>
  <si>
    <t>STA</t>
  </si>
  <si>
    <t>1</t>
  </si>
  <si>
    <t>{6094f78f-d38f-4c45-a4a4-29124e06164c}</t>
  </si>
  <si>
    <t>KRYCÍ LIST ROZPOČTU</t>
  </si>
  <si>
    <t>Objekt:</t>
  </si>
  <si>
    <t>SO 01 - Stavebné úpravy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</si>
  <si>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</si>
  <si>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</si>
  <si>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</si>
  <si>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</si>
  <si>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</si>
  <si>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</si>
  <si>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</si>
  <si>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</si>
  <si>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</si>
  <si>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</si>
  <si>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</t>
  </si>
  <si>
    <t xml:space="preserve">    722 - Zdravotechnika - vnútorný vodovod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</si>
  <si>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</si>
  <si>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</si>
  <si>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</si>
  <si>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</si>
  <si>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</si>
  <si>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</si>
  <si>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</si>
  <si>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</si>
  <si>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</si>
  <si>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</si>
  <si>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</si>
  <si>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</si>
  <si>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</si>
  <si>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</si>
  <si>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</si>
  <si>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</si>
  <si>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</si>
  <si>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</si>
  <si>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</si>
  <si>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</si>
  <si>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</si>
  <si>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</si>
  <si>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</si>
  <si>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</si>
  <si>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</si>
  <si>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</si>
  <si>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</si>
  <si>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612421331.S</t>
  </si>
  <si>
    <t>Oprava vnútorných vápenných omietok stien, v množstve opravenej plochy nad 10 do 10 % štukových</t>
  </si>
  <si>
    <t>m2</t>
  </si>
  <si>
    <t>4</t>
  </si>
  <si>
    <t>2</t>
  </si>
  <si>
    <t>-1247454298</t>
  </si>
  <si>
    <t>622460125.S</t>
  </si>
  <si>
    <t>Príprava vonkajšieho podkladu stien penetráciou pod nátery a maľby</t>
  </si>
  <si>
    <t>-1181804127</t>
  </si>
  <si>
    <t>610991111r</t>
  </si>
  <si>
    <t>Zakrývanie výplní okenných otvorov, predmetov a konštrukcií</t>
  </si>
  <si>
    <t>632001051.S</t>
  </si>
  <si>
    <t>Zhotovenie jednonásobného penetračného náteru pre potery a stierky</t>
  </si>
  <si>
    <t>1916231940</t>
  </si>
  <si>
    <t>M</t>
  </si>
  <si>
    <t>585520008700.S</t>
  </si>
  <si>
    <t>Penetračný náter na nasiakavé podklady pod potery, samonivelizačné hmoty a stavebné lepidlá</t>
  </si>
  <si>
    <t>kg</t>
  </si>
  <si>
    <t>8</t>
  </si>
  <si>
    <t>1766000255</t>
  </si>
  <si>
    <t>632452615.S</t>
  </si>
  <si>
    <t>Cementová samonivelizačná stierka, pevnosti v tlaku 20 MPa, hr. 5 mm</t>
  </si>
  <si>
    <t>-1738255056</t>
  </si>
  <si>
    <t>9</t>
  </si>
  <si>
    <t>Ostatné konštrukcie a práce-búranie</t>
  </si>
  <si>
    <t>941955001.S</t>
  </si>
  <si>
    <t>Lešenie ľahké pracovné pomocné, s výškou lešeňovej podlahy do 1,20 m</t>
  </si>
  <si>
    <t>1727684668</t>
  </si>
  <si>
    <t>965044201.S</t>
  </si>
  <si>
    <t>Brúsenie existujúcich betónových podláh, zbrúsenie hrúbky do 3 mm -0,00600t</t>
  </si>
  <si>
    <t>-1149425750</t>
  </si>
  <si>
    <t>978013141.S</t>
  </si>
  <si>
    <t>Otlčenie omietok stien vnútorných vápenných alebo vápennocementových v rozsahu do 10 %,  -0,01000t</t>
  </si>
  <si>
    <t>342820491</t>
  </si>
  <si>
    <t>978059531.S</t>
  </si>
  <si>
    <t>Odsekanie a odobratie obkladov stien z obkladačiek vnútorných vrátane podkladovej omietky nad 2 m2,  -0,06800t</t>
  </si>
  <si>
    <t>47568904</t>
  </si>
  <si>
    <t>979011111.S</t>
  </si>
  <si>
    <t>Zvislá doprava sutiny a vybúraných hmôt za prvé podlažie nad alebo pod základným podlažím</t>
  </si>
  <si>
    <t>t</t>
  </si>
  <si>
    <t>864322268</t>
  </si>
  <si>
    <t>979081111.S</t>
  </si>
  <si>
    <t>Odvoz sutiny a vybúraných hmôt na skládku do 1 km</t>
  </si>
  <si>
    <t>2078245294</t>
  </si>
  <si>
    <t>979081121.S</t>
  </si>
  <si>
    <t>Odvoz sutiny a vybúraných hmôt na skládku za každý ďalší 1 km</t>
  </si>
  <si>
    <t>-1370348271</t>
  </si>
  <si>
    <t>979082111.S</t>
  </si>
  <si>
    <t>Vnútrostavenisková doprava sutiny a vybúraných hmôt do 10 m</t>
  </si>
  <si>
    <t>-370827885</t>
  </si>
  <si>
    <t>979089012.S</t>
  </si>
  <si>
    <t>Poplatok za skladovanie - betón, tehly, dlaždice (17 01) ostatné</t>
  </si>
  <si>
    <t>2024264481</t>
  </si>
  <si>
    <t>99</t>
  </si>
  <si>
    <t>Presun hmôt HSV</t>
  </si>
  <si>
    <t>999281111.S</t>
  </si>
  <si>
    <t>Presun hmôt pre opravy a údržbu objektov vrátane vonkajších plášťov výšky do 25 m</t>
  </si>
  <si>
    <t>1921783544</t>
  </si>
  <si>
    <t>PSV</t>
  </si>
  <si>
    <t>Práce a dodávky PSV</t>
  </si>
  <si>
    <t>721</t>
  </si>
  <si>
    <t>Zdravotechnika</t>
  </si>
  <si>
    <t>7211000</t>
  </si>
  <si>
    <t>Zdravotechnika - úprava potrubí</t>
  </si>
  <si>
    <t>kpl</t>
  </si>
  <si>
    <t>16</t>
  </si>
  <si>
    <t>1930761865</t>
  </si>
  <si>
    <t>722</t>
  </si>
  <si>
    <t>Zdravotechnika - vnútorný vodovod</t>
  </si>
  <si>
    <t>722250180.S</t>
  </si>
  <si>
    <t>Montáž umývadla do skrinky</t>
  </si>
  <si>
    <t>ks</t>
  </si>
  <si>
    <t>-372990421</t>
  </si>
  <si>
    <t>449170000903</t>
  </si>
  <si>
    <t>Umývadlo diturvitové 60cm</t>
  </si>
  <si>
    <t>32</t>
  </si>
  <si>
    <t>290040618</t>
  </si>
  <si>
    <t>763</t>
  </si>
  <si>
    <t>Konštrukcie - drevostavby</t>
  </si>
  <si>
    <t>998763401.S</t>
  </si>
  <si>
    <t>Presun hmôt pre konštrukcie v stavbách (objektoch) výšky do 7 m</t>
  </si>
  <si>
    <t>%</t>
  </si>
  <si>
    <t>654829745</t>
  </si>
  <si>
    <t>766</t>
  </si>
  <si>
    <t>Konštrukcie stolárske</t>
  </si>
  <si>
    <t>766111820.S</t>
  </si>
  <si>
    <t>Demontáž drevených stien plných predsadených</t>
  </si>
  <si>
    <t>-2010173277</t>
  </si>
  <si>
    <t>766621400.S</t>
  </si>
  <si>
    <t>Montáž drevených stien plných predsadených</t>
  </si>
  <si>
    <t>-890570228</t>
  </si>
  <si>
    <t>61172000001</t>
  </si>
  <si>
    <t>Predsadená drevená stienka pred raddiátormi</t>
  </si>
  <si>
    <t>-1155618772</t>
  </si>
  <si>
    <t>6117200002</t>
  </si>
  <si>
    <t>Skrinka pod umyvadlo</t>
  </si>
  <si>
    <t>518181632</t>
  </si>
  <si>
    <t>76666211201S</t>
  </si>
  <si>
    <t>Montáž skrinky pre umyvadlo do jestvujúceho výklenku</t>
  </si>
  <si>
    <t>-1487139712</t>
  </si>
  <si>
    <t>998766201.S</t>
  </si>
  <si>
    <t>Presun hmot pre konštrukcie stolárske v objektoch výšky do 6 m</t>
  </si>
  <si>
    <t>1765139521</t>
  </si>
  <si>
    <t>767</t>
  </si>
  <si>
    <t>Konštrukcie doplnkové kovové</t>
  </si>
  <si>
    <t>767661500.S</t>
  </si>
  <si>
    <t>Montáž interierovej žalúzie hliníkovej lamelovej štandardnej</t>
  </si>
  <si>
    <t>2086416382</t>
  </si>
  <si>
    <t>611530061305</t>
  </si>
  <si>
    <t>Žalúzie interiérové hliníkové, biela štandard</t>
  </si>
  <si>
    <t>-1727261808</t>
  </si>
  <si>
    <t>998767201.S</t>
  </si>
  <si>
    <t>Presun hmôt pre kovové stavebné doplnkové konštrukcie v objektoch výšky do 6 m</t>
  </si>
  <si>
    <t>962741766</t>
  </si>
  <si>
    <t>776</t>
  </si>
  <si>
    <t>Podlahy povlakové</t>
  </si>
  <si>
    <t>776521240.S</t>
  </si>
  <si>
    <t>Lepenie povlakových podláh PVC vrátane disperzných lepidiel vrátane fabiónov do výšky 8cm</t>
  </si>
  <si>
    <t>-743254464</t>
  </si>
  <si>
    <t>284110002403</t>
  </si>
  <si>
    <t>Podlaha homogénne PVC hr. 2,0mm tr. Záťaže 34/43 vrátane (dekór upresní investor) vyťahovaných soklíkov z PVC a zvarovania</t>
  </si>
  <si>
    <t>1180378791</t>
  </si>
  <si>
    <t>998776201.S</t>
  </si>
  <si>
    <t>Presun hmôt pre podlahy povlakové v objektoch výšky do 6 m</t>
  </si>
  <si>
    <t>-1619157380</t>
  </si>
  <si>
    <t>781</t>
  </si>
  <si>
    <t>Obklady</t>
  </si>
  <si>
    <t>781445202.S</t>
  </si>
  <si>
    <t>Montáž obkladov vnútor. stien z obkladačiek kladených do tmelu flexibilného veľ. 150x150 mm</t>
  </si>
  <si>
    <t>-60425907</t>
  </si>
  <si>
    <t>597640002400.S</t>
  </si>
  <si>
    <t>Obkladačky keramické 150x150 mm ref. RAKO</t>
  </si>
  <si>
    <t>-1592453804</t>
  </si>
  <si>
    <t>998781201.S</t>
  </si>
  <si>
    <t>Presun hmôt pre obklady keramické v objektoch výšky do 6 m</t>
  </si>
  <si>
    <t>85625893</t>
  </si>
  <si>
    <t>783</t>
  </si>
  <si>
    <t>Nátery</t>
  </si>
  <si>
    <t>783782400.S</t>
  </si>
  <si>
    <t>Nátery oceľlových konštrukcií - zarubní</t>
  </si>
  <si>
    <t>-154090381</t>
  </si>
  <si>
    <t>784</t>
  </si>
  <si>
    <t>Maľby</t>
  </si>
  <si>
    <t>784452261.S</t>
  </si>
  <si>
    <t>Maľby z maliarskych zmesí na vodnej báze, ručne nanášané jednonásobné základné na podklad jemnozrnný výšky do 3,80 m</t>
  </si>
  <si>
    <t>708874369</t>
  </si>
  <si>
    <t>784452371.S</t>
  </si>
  <si>
    <t>Maľby z maliarskych zmesí na vodnej báze, ručne nanášané tónované dvojnásobné na jemnozrnný podklad výšky do 3,80 m</t>
  </si>
  <si>
    <t>-850029730</t>
  </si>
  <si>
    <t>Práce a dodávky M</t>
  </si>
  <si>
    <t>3</t>
  </si>
  <si>
    <t>21-M</t>
  </si>
  <si>
    <t>Elektromontáže</t>
  </si>
  <si>
    <t>210100012</t>
  </si>
  <si>
    <t>LED svietidlo, montáž na povrch, polykarbonátový kryt, 43W/230V, IP44</t>
  </si>
  <si>
    <t>64</t>
  </si>
  <si>
    <t>-1778670119</t>
  </si>
  <si>
    <t>210967214.S1</t>
  </si>
  <si>
    <t>Demontáž - elektroinštalácie vrátane likvidácie odpadu</t>
  </si>
  <si>
    <t>210101</t>
  </si>
  <si>
    <t>Montaž elektroištalácie</t>
  </si>
  <si>
    <t>2003086196</t>
  </si>
  <si>
    <t>ZŠ Železničná 14, Bratislava- Modernizácia interiérových učební školy</t>
  </si>
  <si>
    <t>Železničná 14,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</si>
</sst>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color rgb="FF000000"/>
      <name val="Arial ce"/>
    </font>
    <font>
      <sz val="8"/>
      <color rgb="FFFFFFFF"/>
      <name val="Arial ce"/>
    </font>
    <font>
      <sz val="8"/>
      <color rgb="FF3366FF"/>
      <name val="Arial ce"/>
    </font>
    <font>
      <sz val="8"/>
      <name val="Arial ce"/>
    </font>
    <font>
      <sz val="8"/>
      <name val="Arial ce"/>
    </font>
    <font>
      <b/>
      <sz val="14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name val="Arial ce"/>
    </font>
    <font>
      <b/>
      <sz val="8"/>
      <color rgb="FF969696"/>
      <name val="Arial ce"/>
    </font>
    <font>
      <b/>
      <sz val="11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2"/>
      <name val="Arial ce"/>
    </font>
    <font>
      <b/>
      <sz val="10"/>
      <color rgb="FF333333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800000"/>
      <name val="Arial ce"/>
    </font>
    <font>
      <sz val="12"/>
      <name val="Arial ce"/>
    </font>
    <font>
      <sz val="18"/>
      <name val="Noto Sans Symbols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8"/>
      <color rgb="FF969696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80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9"/>
      <color rgb="FF333333"/>
      <name val="Arial ce"/>
    </font>
    <font>
      <i/>
      <sz val="9"/>
      <color rgb="FF0066CC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14" fontId="8" fillId="3" borderId="7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8" xfId="0" applyFont="1" applyBorder="1" applyAlignment="1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4" fillId="0" borderId="22" xfId="0" applyFont="1" applyBorder="1" applyAlignme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5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2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4" fontId="13" fillId="2" borderId="11" xfId="0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 vertical="center"/>
    </xf>
    <xf numFmtId="4" fontId="27" fillId="0" borderId="28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 vertical="center"/>
    </xf>
    <xf numFmtId="4" fontId="28" fillId="0" borderId="2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166" fontId="29" fillId="0" borderId="19" xfId="0" applyNumberFormat="1" applyFont="1" applyBorder="1" applyAlignment="1"/>
    <xf numFmtId="166" fontId="29" fillId="0" borderId="20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31" fillId="0" borderId="0" xfId="0" applyFont="1" applyAlignment="1"/>
    <xf numFmtId="0" fontId="31" fillId="0" borderId="6" xfId="0" applyFont="1" applyBorder="1" applyAlignment="1"/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/>
    <xf numFmtId="0" fontId="31" fillId="0" borderId="21" xfId="0" applyFont="1" applyBorder="1" applyAlignment="1"/>
    <xf numFmtId="166" fontId="31" fillId="0" borderId="0" xfId="0" applyNumberFormat="1" applyFont="1" applyAlignment="1"/>
    <xf numFmtId="166" fontId="31" fillId="0" borderId="22" xfId="0" applyNumberFormat="1" applyFont="1" applyBorder="1" applyAlignment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/>
    <xf numFmtId="0" fontId="16" fillId="0" borderId="32" xfId="0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167" fontId="16" fillId="0" borderId="32" xfId="0" applyNumberFormat="1" applyFont="1" applyBorder="1" applyAlignment="1">
      <alignment vertical="center"/>
    </xf>
    <xf numFmtId="4" fontId="16" fillId="3" borderId="32" xfId="0" applyNumberFormat="1" applyFont="1" applyFill="1" applyBorder="1" applyAlignment="1">
      <alignment vertical="center"/>
    </xf>
    <xf numFmtId="4" fontId="16" fillId="0" borderId="32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7" fillId="3" borderId="33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2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32" fillId="0" borderId="32" xfId="0" applyFont="1" applyBorder="1" applyAlignment="1">
      <alignment horizontal="center" vertical="center"/>
    </xf>
    <xf numFmtId="49" fontId="32" fillId="0" borderId="32" xfId="0" applyNumberFormat="1" applyFont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center" vertical="center" wrapText="1"/>
    </xf>
    <xf numFmtId="167" fontId="32" fillId="0" borderId="32" xfId="0" applyNumberFormat="1" applyFont="1" applyBorder="1" applyAlignment="1">
      <alignment vertical="center"/>
    </xf>
    <xf numFmtId="4" fontId="32" fillId="3" borderId="32" xfId="0" applyNumberFormat="1" applyFont="1" applyFill="1" applyBorder="1" applyAlignment="1">
      <alignment vertical="center"/>
    </xf>
    <xf numFmtId="4" fontId="32" fillId="0" borderId="32" xfId="0" applyNumberFormat="1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32" fillId="3" borderId="33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7" fontId="34" fillId="0" borderId="0" xfId="0" applyNumberFormat="1" applyFont="1" applyAlignment="1">
      <alignment vertical="center"/>
    </xf>
    <xf numFmtId="49" fontId="35" fillId="0" borderId="34" xfId="0" applyNumberFormat="1" applyFont="1" applyBorder="1" applyAlignment="1">
      <alignment horizontal="left" vertical="center" wrapText="1"/>
    </xf>
    <xf numFmtId="167" fontId="16" fillId="3" borderId="32" xfId="0" applyNumberFormat="1" applyFont="1" applyFill="1" applyBorder="1" applyAlignment="1">
      <alignment vertical="center"/>
    </xf>
    <xf numFmtId="0" fontId="16" fillId="0" borderId="35" xfId="0" applyFont="1" applyBorder="1" applyAlignment="1">
      <alignment wrapText="1"/>
    </xf>
    <xf numFmtId="0" fontId="17" fillId="3" borderId="36" xfId="0" applyFont="1" applyFill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66" fontId="17" fillId="0" borderId="28" xfId="0" applyNumberFormat="1" applyFont="1" applyBorder="1" applyAlignment="1">
      <alignment vertical="center"/>
    </xf>
    <xf numFmtId="166" fontId="17" fillId="0" borderId="37" xfId="0" applyNumberFormat="1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1" xfId="0" applyFont="1" applyBorder="1"/>
    <xf numFmtId="0" fontId="0" fillId="0" borderId="0" xfId="0" applyFont="1" applyAlignment="1"/>
    <xf numFmtId="0" fontId="8" fillId="0" borderId="0" xfId="0" applyFont="1" applyAlignment="1">
      <alignment vertical="center" wrapText="1"/>
    </xf>
    <xf numFmtId="4" fontId="1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4" fontId="11" fillId="0" borderId="9" xfId="0" applyNumberFormat="1" applyFont="1" applyBorder="1" applyAlignment="1">
      <alignment vertical="center"/>
    </xf>
    <xf numFmtId="0" fontId="3" fillId="0" borderId="9" xfId="0" applyFont="1" applyBorder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/>
    <xf numFmtId="49" fontId="8" fillId="3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4" fontId="13" fillId="2" borderId="12" xfId="0" applyNumberFormat="1" applyFont="1" applyFill="1" applyBorder="1" applyAlignment="1">
      <alignment vertical="center"/>
    </xf>
    <xf numFmtId="0" fontId="3" fillId="0" borderId="15" xfId="0" applyFont="1" applyBorder="1"/>
    <xf numFmtId="0" fontId="16" fillId="2" borderId="2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workbookViewId="0">
      <selection activeCell="AH19" sqref="AH19"/>
    </sheetView>
  </sheetViews>
  <sheetFormatPr defaultColWidth="20.140625" defaultRowHeight="15" customHeight="1"/>
  <cols>
    <col min="1" max="1" width="8.42578125" customWidth="1"/>
    <col min="2" max="2" width="1.5703125" customWidth="1"/>
    <col min="3" max="3" width="4.140625" customWidth="1"/>
    <col min="4" max="33" width="2.5703125" customWidth="1"/>
    <col min="34" max="34" width="3.42578125" customWidth="1"/>
    <col min="35" max="35" width="31.5703125" customWidth="1"/>
    <col min="36" max="37" width="2.42578125" customWidth="1"/>
    <col min="38" max="38" width="8.42578125" customWidth="1"/>
    <col min="39" max="39" width="3.42578125" customWidth="1"/>
    <col min="40" max="40" width="13.42578125" customWidth="1"/>
    <col min="41" max="41" width="7.42578125" customWidth="1"/>
    <col min="42" max="42" width="4.140625" customWidth="1"/>
    <col min="43" max="43" width="15.5703125" hidden="1" customWidth="1"/>
    <col min="44" max="44" width="13.5703125" customWidth="1"/>
    <col min="45" max="47" width="25.85546875" hidden="1" customWidth="1"/>
    <col min="48" max="49" width="21.5703125" hidden="1" customWidth="1"/>
    <col min="50" max="51" width="25" hidden="1" customWidth="1"/>
    <col min="52" max="52" width="21.5703125" hidden="1" customWidth="1"/>
    <col min="53" max="53" width="19.140625" hidden="1" customWidth="1"/>
    <col min="54" max="54" width="25" hidden="1" customWidth="1"/>
    <col min="55" max="55" width="21.5703125" hidden="1" customWidth="1"/>
    <col min="56" max="56" width="19.140625" hidden="1" customWidth="1"/>
    <col min="57" max="57" width="66.42578125" customWidth="1"/>
    <col min="58" max="70" width="8" customWidth="1"/>
    <col min="71" max="91" width="9.42578125" hidden="1" customWidth="1"/>
  </cols>
  <sheetData>
    <row r="1" spans="1:74" ht="11.25" customHeight="1">
      <c r="A1" s="1" t="s">
        <v>0</v>
      </c>
      <c r="AZ1" s="1" t="s">
        <v>1</v>
      </c>
      <c r="BA1" s="1" t="s">
        <v>2</v>
      </c>
      <c r="BB1" s="1" t="s">
        <v>1</v>
      </c>
      <c r="BT1" s="1" t="s">
        <v>3</v>
      </c>
      <c r="BU1" s="1" t="s">
        <v>3</v>
      </c>
      <c r="BV1" s="1" t="s">
        <v>4</v>
      </c>
    </row>
    <row r="2" spans="1:74" ht="36.75" customHeight="1"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4"/>
      <c r="BS2" s="2" t="s">
        <v>6</v>
      </c>
      <c r="BT2" s="2" t="s">
        <v>7</v>
      </c>
    </row>
    <row r="3" spans="1:74" ht="6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7</v>
      </c>
    </row>
    <row r="4" spans="1:74" ht="24.75" customHeight="1">
      <c r="B4" s="5"/>
      <c r="D4" s="6" t="s">
        <v>8</v>
      </c>
      <c r="AR4" s="5"/>
      <c r="AS4" s="7" t="s">
        <v>9</v>
      </c>
      <c r="BE4" s="8" t="s">
        <v>10</v>
      </c>
      <c r="BS4" s="2" t="s">
        <v>11</v>
      </c>
    </row>
    <row r="5" spans="1:74" ht="12" customHeight="1">
      <c r="B5" s="5"/>
      <c r="D5" s="9" t="s">
        <v>12</v>
      </c>
      <c r="K5" s="171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R5" s="5"/>
      <c r="BE5" s="169" t="s">
        <v>13</v>
      </c>
      <c r="BS5" s="2" t="s">
        <v>6</v>
      </c>
    </row>
    <row r="6" spans="1:74" ht="36.75" customHeight="1">
      <c r="B6" s="5"/>
      <c r="D6" s="11" t="s">
        <v>14</v>
      </c>
      <c r="K6" s="172" t="s">
        <v>281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5"/>
      <c r="BE6" s="159"/>
      <c r="BS6" s="2" t="s">
        <v>6</v>
      </c>
    </row>
    <row r="7" spans="1:74" ht="12" customHeight="1">
      <c r="B7" s="5"/>
      <c r="D7" s="12" t="s">
        <v>15</v>
      </c>
      <c r="K7" s="10" t="s">
        <v>1</v>
      </c>
      <c r="AK7" s="12" t="s">
        <v>16</v>
      </c>
      <c r="AN7" s="10" t="s">
        <v>1</v>
      </c>
      <c r="AR7" s="5"/>
      <c r="BE7" s="159"/>
      <c r="BS7" s="2" t="s">
        <v>6</v>
      </c>
    </row>
    <row r="8" spans="1:74" ht="12" customHeight="1">
      <c r="B8" s="5"/>
      <c r="D8" s="12" t="s">
        <v>17</v>
      </c>
      <c r="K8" s="10" t="s">
        <v>282</v>
      </c>
      <c r="AK8" s="12" t="s">
        <v>18</v>
      </c>
      <c r="AN8" s="13"/>
      <c r="AR8" s="5"/>
      <c r="BE8" s="159"/>
      <c r="BS8" s="2" t="s">
        <v>6</v>
      </c>
    </row>
    <row r="9" spans="1:74" ht="14.25" customHeight="1">
      <c r="B9" s="5"/>
      <c r="AR9" s="5"/>
      <c r="BE9" s="159"/>
      <c r="BS9" s="2" t="s">
        <v>6</v>
      </c>
    </row>
    <row r="10" spans="1:74" ht="12" customHeight="1">
      <c r="B10" s="5"/>
      <c r="D10" s="12" t="s">
        <v>19</v>
      </c>
      <c r="AK10" s="12" t="s">
        <v>20</v>
      </c>
      <c r="AN10" s="10" t="s">
        <v>1</v>
      </c>
      <c r="AR10" s="5"/>
      <c r="BE10" s="159"/>
      <c r="BS10" s="2" t="s">
        <v>6</v>
      </c>
    </row>
    <row r="11" spans="1:74" ht="18" customHeight="1">
      <c r="B11" s="5"/>
      <c r="E11" s="10"/>
      <c r="AK11" s="12" t="s">
        <v>21</v>
      </c>
      <c r="AN11" s="10" t="s">
        <v>1</v>
      </c>
      <c r="AR11" s="5"/>
      <c r="BE11" s="159"/>
      <c r="BS11" s="2" t="s">
        <v>6</v>
      </c>
    </row>
    <row r="12" spans="1:74" ht="6.75" customHeight="1">
      <c r="B12" s="5"/>
      <c r="AR12" s="5"/>
      <c r="BE12" s="159"/>
      <c r="BS12" s="2" t="s">
        <v>6</v>
      </c>
    </row>
    <row r="13" spans="1:74" ht="12" customHeight="1">
      <c r="B13" s="5"/>
      <c r="D13" s="12" t="s">
        <v>22</v>
      </c>
      <c r="AK13" s="12" t="s">
        <v>20</v>
      </c>
      <c r="AN13" s="14"/>
      <c r="AR13" s="5"/>
      <c r="BE13" s="159"/>
      <c r="BS13" s="2" t="s">
        <v>6</v>
      </c>
    </row>
    <row r="14" spans="1:74" ht="12.75" customHeight="1">
      <c r="B14" s="5"/>
      <c r="E14" s="174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4"/>
      <c r="AK14" s="12" t="s">
        <v>21</v>
      </c>
      <c r="AN14" s="14"/>
      <c r="AR14" s="5"/>
      <c r="BE14" s="159"/>
      <c r="BS14" s="2" t="s">
        <v>6</v>
      </c>
    </row>
    <row r="15" spans="1:74" ht="6.75" customHeight="1">
      <c r="B15" s="5"/>
      <c r="AR15" s="5"/>
      <c r="BE15" s="159"/>
      <c r="BS15" s="2" t="s">
        <v>3</v>
      </c>
    </row>
    <row r="16" spans="1:74" ht="12" customHeight="1">
      <c r="B16" s="5"/>
      <c r="D16" s="12" t="s">
        <v>23</v>
      </c>
      <c r="AK16" s="12" t="s">
        <v>20</v>
      </c>
      <c r="AN16" s="10" t="s">
        <v>1</v>
      </c>
      <c r="AR16" s="5"/>
      <c r="BE16" s="159"/>
      <c r="BS16" s="2" t="s">
        <v>3</v>
      </c>
    </row>
    <row r="17" spans="1:91" ht="18" customHeight="1">
      <c r="B17" s="5"/>
      <c r="E17" s="10"/>
      <c r="AK17" s="12" t="s">
        <v>21</v>
      </c>
      <c r="AN17" s="10" t="s">
        <v>1</v>
      </c>
      <c r="AR17" s="5"/>
      <c r="BE17" s="159"/>
      <c r="BS17" s="2" t="s">
        <v>24</v>
      </c>
    </row>
    <row r="18" spans="1:91" ht="6.75" customHeight="1">
      <c r="B18" s="5"/>
      <c r="AR18" s="5"/>
      <c r="BE18" s="159"/>
      <c r="BS18" s="2" t="s">
        <v>6</v>
      </c>
    </row>
    <row r="19" spans="1:91" ht="12" customHeight="1">
      <c r="B19" s="5"/>
      <c r="D19" s="12" t="s">
        <v>25</v>
      </c>
      <c r="AK19" s="12" t="s">
        <v>20</v>
      </c>
      <c r="AN19" s="10" t="s">
        <v>1</v>
      </c>
      <c r="AR19" s="5"/>
      <c r="BE19" s="159"/>
      <c r="BS19" s="2" t="s">
        <v>6</v>
      </c>
    </row>
    <row r="20" spans="1:91" ht="18" customHeight="1">
      <c r="B20" s="5"/>
      <c r="E20" s="10"/>
      <c r="AK20" s="12" t="s">
        <v>21</v>
      </c>
      <c r="AN20" s="10" t="s">
        <v>1</v>
      </c>
      <c r="AR20" s="5"/>
      <c r="BE20" s="159"/>
      <c r="BS20" s="2" t="s">
        <v>24</v>
      </c>
    </row>
    <row r="21" spans="1:91" ht="6.75" customHeight="1">
      <c r="B21" s="5"/>
      <c r="AR21" s="5"/>
      <c r="BE21" s="159"/>
    </row>
    <row r="22" spans="1:91" ht="12" customHeight="1">
      <c r="B22" s="5"/>
      <c r="D22" s="12" t="s">
        <v>26</v>
      </c>
      <c r="AR22" s="5"/>
      <c r="BE22" s="159"/>
    </row>
    <row r="23" spans="1:91" ht="16.5" customHeight="1">
      <c r="B23" s="5"/>
      <c r="E23" s="168" t="s">
        <v>1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R23" s="5"/>
      <c r="BE23" s="159"/>
    </row>
    <row r="24" spans="1:91" ht="6.75" customHeight="1">
      <c r="B24" s="5"/>
      <c r="AR24" s="5"/>
      <c r="BE24" s="159"/>
    </row>
    <row r="25" spans="1:91" ht="6.75" customHeight="1">
      <c r="B25" s="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5"/>
      <c r="BE25" s="159"/>
    </row>
    <row r="26" spans="1:91" ht="25.5" customHeight="1">
      <c r="A26" s="17"/>
      <c r="B26" s="18"/>
      <c r="C26" s="17"/>
      <c r="D26" s="19" t="s">
        <v>27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65">
        <f>ROUND(AG94,2)</f>
        <v>0</v>
      </c>
      <c r="AL26" s="166"/>
      <c r="AM26" s="166"/>
      <c r="AN26" s="166"/>
      <c r="AO26" s="166"/>
      <c r="AP26" s="17"/>
      <c r="AQ26" s="17"/>
      <c r="AR26" s="18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59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</row>
    <row r="27" spans="1:91" ht="6.75" customHeight="1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8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59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</row>
    <row r="28" spans="1:91" ht="12.7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67" t="s">
        <v>28</v>
      </c>
      <c r="M28" s="159"/>
      <c r="N28" s="159"/>
      <c r="O28" s="159"/>
      <c r="P28" s="159"/>
      <c r="Q28" s="17"/>
      <c r="R28" s="17"/>
      <c r="S28" s="17"/>
      <c r="T28" s="17"/>
      <c r="U28" s="17"/>
      <c r="V28" s="17"/>
      <c r="W28" s="167" t="s">
        <v>29</v>
      </c>
      <c r="X28" s="159"/>
      <c r="Y28" s="159"/>
      <c r="Z28" s="159"/>
      <c r="AA28" s="159"/>
      <c r="AB28" s="159"/>
      <c r="AC28" s="159"/>
      <c r="AD28" s="159"/>
      <c r="AE28" s="159"/>
      <c r="AF28" s="17"/>
      <c r="AG28" s="17"/>
      <c r="AH28" s="17"/>
      <c r="AI28" s="17"/>
      <c r="AJ28" s="17"/>
      <c r="AK28" s="167" t="s">
        <v>30</v>
      </c>
      <c r="AL28" s="159"/>
      <c r="AM28" s="159"/>
      <c r="AN28" s="159"/>
      <c r="AO28" s="159"/>
      <c r="AP28" s="17"/>
      <c r="AQ28" s="17"/>
      <c r="AR28" s="18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59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</row>
    <row r="29" spans="1:91" ht="14.25" customHeight="1">
      <c r="A29" s="22"/>
      <c r="B29" s="23"/>
      <c r="C29" s="22"/>
      <c r="D29" s="12" t="s">
        <v>31</v>
      </c>
      <c r="E29" s="22"/>
      <c r="F29" s="12" t="s">
        <v>32</v>
      </c>
      <c r="G29" s="22"/>
      <c r="H29" s="22"/>
      <c r="I29" s="22"/>
      <c r="J29" s="22"/>
      <c r="K29" s="22"/>
      <c r="L29" s="170">
        <v>0.2</v>
      </c>
      <c r="M29" s="159"/>
      <c r="N29" s="159"/>
      <c r="O29" s="159"/>
      <c r="P29" s="159"/>
      <c r="Q29" s="22"/>
      <c r="R29" s="22"/>
      <c r="S29" s="22"/>
      <c r="T29" s="22"/>
      <c r="U29" s="22"/>
      <c r="V29" s="22"/>
      <c r="W29" s="161">
        <f>ROUND(AZ94,2)</f>
        <v>0</v>
      </c>
      <c r="X29" s="159"/>
      <c r="Y29" s="159"/>
      <c r="Z29" s="159"/>
      <c r="AA29" s="159"/>
      <c r="AB29" s="159"/>
      <c r="AC29" s="159"/>
      <c r="AD29" s="159"/>
      <c r="AE29" s="159"/>
      <c r="AF29" s="22"/>
      <c r="AG29" s="22"/>
      <c r="AH29" s="22"/>
      <c r="AI29" s="22"/>
      <c r="AJ29" s="22"/>
      <c r="AK29" s="161">
        <f>ROUND(AV94,2)</f>
        <v>0</v>
      </c>
      <c r="AL29" s="159"/>
      <c r="AM29" s="159"/>
      <c r="AN29" s="159"/>
      <c r="AO29" s="159"/>
      <c r="AP29" s="22"/>
      <c r="AQ29" s="22"/>
      <c r="AR29" s="23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159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</row>
    <row r="30" spans="1:91" ht="14.25" customHeight="1">
      <c r="A30" s="22"/>
      <c r="B30" s="23"/>
      <c r="C30" s="22"/>
      <c r="D30" s="22"/>
      <c r="E30" s="22"/>
      <c r="F30" s="12" t="s">
        <v>33</v>
      </c>
      <c r="G30" s="22"/>
      <c r="H30" s="22"/>
      <c r="I30" s="22"/>
      <c r="J30" s="22"/>
      <c r="K30" s="22"/>
      <c r="L30" s="170">
        <v>0.2</v>
      </c>
      <c r="M30" s="159"/>
      <c r="N30" s="159"/>
      <c r="O30" s="159"/>
      <c r="P30" s="159"/>
      <c r="Q30" s="22"/>
      <c r="R30" s="22"/>
      <c r="S30" s="22"/>
      <c r="T30" s="22"/>
      <c r="U30" s="22"/>
      <c r="V30" s="22"/>
      <c r="W30" s="161">
        <f>ROUND(BA94,2)</f>
        <v>0</v>
      </c>
      <c r="X30" s="159"/>
      <c r="Y30" s="159"/>
      <c r="Z30" s="159"/>
      <c r="AA30" s="159"/>
      <c r="AB30" s="159"/>
      <c r="AC30" s="159"/>
      <c r="AD30" s="159"/>
      <c r="AE30" s="159"/>
      <c r="AF30" s="22"/>
      <c r="AG30" s="22"/>
      <c r="AH30" s="22"/>
      <c r="AI30" s="22"/>
      <c r="AJ30" s="22"/>
      <c r="AK30" s="161">
        <f>ROUND(AW94,2)</f>
        <v>0</v>
      </c>
      <c r="AL30" s="159"/>
      <c r="AM30" s="159"/>
      <c r="AN30" s="159"/>
      <c r="AO30" s="159"/>
      <c r="AP30" s="22"/>
      <c r="AQ30" s="22"/>
      <c r="AR30" s="23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159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</row>
    <row r="31" spans="1:91" ht="14.25" hidden="1" customHeight="1">
      <c r="A31" s="22"/>
      <c r="B31" s="23"/>
      <c r="C31" s="22"/>
      <c r="D31" s="22"/>
      <c r="E31" s="22"/>
      <c r="F31" s="12" t="s">
        <v>34</v>
      </c>
      <c r="G31" s="22"/>
      <c r="H31" s="22"/>
      <c r="I31" s="22"/>
      <c r="J31" s="22"/>
      <c r="K31" s="22"/>
      <c r="L31" s="170">
        <v>0.2</v>
      </c>
      <c r="M31" s="159"/>
      <c r="N31" s="159"/>
      <c r="O31" s="159"/>
      <c r="P31" s="159"/>
      <c r="Q31" s="22"/>
      <c r="R31" s="22"/>
      <c r="S31" s="22"/>
      <c r="T31" s="22"/>
      <c r="U31" s="22"/>
      <c r="V31" s="22"/>
      <c r="W31" s="161">
        <f>ROUND(BB94,2)</f>
        <v>0</v>
      </c>
      <c r="X31" s="159"/>
      <c r="Y31" s="159"/>
      <c r="Z31" s="159"/>
      <c r="AA31" s="159"/>
      <c r="AB31" s="159"/>
      <c r="AC31" s="159"/>
      <c r="AD31" s="159"/>
      <c r="AE31" s="159"/>
      <c r="AF31" s="22"/>
      <c r="AG31" s="22"/>
      <c r="AH31" s="22"/>
      <c r="AI31" s="22"/>
      <c r="AJ31" s="22"/>
      <c r="AK31" s="161">
        <v>0</v>
      </c>
      <c r="AL31" s="159"/>
      <c r="AM31" s="159"/>
      <c r="AN31" s="159"/>
      <c r="AO31" s="159"/>
      <c r="AP31" s="22"/>
      <c r="AQ31" s="22"/>
      <c r="AR31" s="23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159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</row>
    <row r="32" spans="1:91" ht="14.25" hidden="1" customHeight="1">
      <c r="A32" s="22"/>
      <c r="B32" s="23"/>
      <c r="C32" s="22"/>
      <c r="D32" s="22"/>
      <c r="E32" s="22"/>
      <c r="F32" s="12" t="s">
        <v>35</v>
      </c>
      <c r="G32" s="22"/>
      <c r="H32" s="22"/>
      <c r="I32" s="22"/>
      <c r="J32" s="22"/>
      <c r="K32" s="22"/>
      <c r="L32" s="170">
        <v>0.2</v>
      </c>
      <c r="M32" s="159"/>
      <c r="N32" s="159"/>
      <c r="O32" s="159"/>
      <c r="P32" s="159"/>
      <c r="Q32" s="22"/>
      <c r="R32" s="22"/>
      <c r="S32" s="22"/>
      <c r="T32" s="22"/>
      <c r="U32" s="22"/>
      <c r="V32" s="22"/>
      <c r="W32" s="161">
        <f>ROUND(BC94,2)</f>
        <v>0</v>
      </c>
      <c r="X32" s="159"/>
      <c r="Y32" s="159"/>
      <c r="Z32" s="159"/>
      <c r="AA32" s="159"/>
      <c r="AB32" s="159"/>
      <c r="AC32" s="159"/>
      <c r="AD32" s="159"/>
      <c r="AE32" s="159"/>
      <c r="AF32" s="22"/>
      <c r="AG32" s="22"/>
      <c r="AH32" s="22"/>
      <c r="AI32" s="22"/>
      <c r="AJ32" s="22"/>
      <c r="AK32" s="161">
        <v>0</v>
      </c>
      <c r="AL32" s="159"/>
      <c r="AM32" s="159"/>
      <c r="AN32" s="159"/>
      <c r="AO32" s="159"/>
      <c r="AP32" s="22"/>
      <c r="AQ32" s="22"/>
      <c r="AR32" s="23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159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</row>
    <row r="33" spans="1:91" ht="14.25" hidden="1" customHeight="1">
      <c r="A33" s="22"/>
      <c r="B33" s="23"/>
      <c r="C33" s="22"/>
      <c r="D33" s="22"/>
      <c r="E33" s="22"/>
      <c r="F33" s="12" t="s">
        <v>36</v>
      </c>
      <c r="G33" s="22"/>
      <c r="H33" s="22"/>
      <c r="I33" s="22"/>
      <c r="J33" s="22"/>
      <c r="K33" s="22"/>
      <c r="L33" s="170">
        <v>0</v>
      </c>
      <c r="M33" s="159"/>
      <c r="N33" s="159"/>
      <c r="O33" s="159"/>
      <c r="P33" s="159"/>
      <c r="Q33" s="22"/>
      <c r="R33" s="22"/>
      <c r="S33" s="22"/>
      <c r="T33" s="22"/>
      <c r="U33" s="22"/>
      <c r="V33" s="22"/>
      <c r="W33" s="161">
        <f>ROUND(BD94,2)</f>
        <v>0</v>
      </c>
      <c r="X33" s="159"/>
      <c r="Y33" s="159"/>
      <c r="Z33" s="159"/>
      <c r="AA33" s="159"/>
      <c r="AB33" s="159"/>
      <c r="AC33" s="159"/>
      <c r="AD33" s="159"/>
      <c r="AE33" s="159"/>
      <c r="AF33" s="22"/>
      <c r="AG33" s="22"/>
      <c r="AH33" s="22"/>
      <c r="AI33" s="22"/>
      <c r="AJ33" s="22"/>
      <c r="AK33" s="161">
        <v>0</v>
      </c>
      <c r="AL33" s="159"/>
      <c r="AM33" s="159"/>
      <c r="AN33" s="159"/>
      <c r="AO33" s="159"/>
      <c r="AP33" s="22"/>
      <c r="AQ33" s="22"/>
      <c r="AR33" s="23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159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</row>
    <row r="34" spans="1:91" ht="6.75" customHeight="1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8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59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</row>
    <row r="35" spans="1:91" ht="25.5" customHeight="1">
      <c r="A35" s="17"/>
      <c r="B35" s="18"/>
      <c r="C35" s="24"/>
      <c r="D35" s="25" t="s">
        <v>37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38</v>
      </c>
      <c r="U35" s="26"/>
      <c r="V35" s="26"/>
      <c r="W35" s="26"/>
      <c r="X35" s="177" t="s">
        <v>39</v>
      </c>
      <c r="Y35" s="178"/>
      <c r="Z35" s="178"/>
      <c r="AA35" s="178"/>
      <c r="AB35" s="179"/>
      <c r="AC35" s="26"/>
      <c r="AD35" s="26"/>
      <c r="AE35" s="26"/>
      <c r="AF35" s="26"/>
      <c r="AG35" s="26"/>
      <c r="AH35" s="26"/>
      <c r="AI35" s="26"/>
      <c r="AJ35" s="26"/>
      <c r="AK35" s="180">
        <f>SUM(AK26:AK33)</f>
        <v>0</v>
      </c>
      <c r="AL35" s="178"/>
      <c r="AM35" s="178"/>
      <c r="AN35" s="178"/>
      <c r="AO35" s="181"/>
      <c r="AP35" s="24"/>
      <c r="AQ35" s="24"/>
      <c r="AR35" s="18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</row>
    <row r="36" spans="1:91" ht="6.75" customHeight="1">
      <c r="A36" s="17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8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</row>
    <row r="37" spans="1:91" ht="14.25" customHeight="1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8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</row>
    <row r="38" spans="1:91" ht="14.25" customHeight="1">
      <c r="B38" s="5"/>
      <c r="AR38" s="5"/>
    </row>
    <row r="39" spans="1:91" ht="14.25" customHeight="1">
      <c r="B39" s="5"/>
      <c r="AR39" s="5"/>
    </row>
    <row r="40" spans="1:91" ht="14.25" customHeight="1">
      <c r="B40" s="5"/>
      <c r="AR40" s="5"/>
    </row>
    <row r="41" spans="1:91" ht="14.25" customHeight="1">
      <c r="B41" s="5"/>
      <c r="AR41" s="5"/>
    </row>
    <row r="42" spans="1:91" ht="14.25" customHeight="1">
      <c r="B42" s="5"/>
      <c r="AR42" s="5"/>
    </row>
    <row r="43" spans="1:91" ht="14.25" customHeight="1">
      <c r="B43" s="5"/>
      <c r="AR43" s="5"/>
    </row>
    <row r="44" spans="1:91" ht="14.25" customHeight="1">
      <c r="B44" s="5"/>
      <c r="AR44" s="5"/>
    </row>
    <row r="45" spans="1:91" ht="14.25" customHeight="1">
      <c r="B45" s="5"/>
      <c r="AR45" s="5"/>
    </row>
    <row r="46" spans="1:91" ht="14.25" customHeight="1">
      <c r="B46" s="5"/>
      <c r="AR46" s="5"/>
    </row>
    <row r="47" spans="1:91" ht="14.25" customHeight="1">
      <c r="B47" s="5"/>
      <c r="AR47" s="5"/>
    </row>
    <row r="48" spans="1:91" ht="14.25" customHeight="1">
      <c r="B48" s="5"/>
      <c r="AR48" s="5"/>
    </row>
    <row r="49" spans="1:91" ht="14.25" customHeight="1">
      <c r="A49" s="17"/>
      <c r="B49" s="18"/>
      <c r="C49" s="17"/>
      <c r="D49" s="28" t="s">
        <v>40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8" t="s">
        <v>41</v>
      </c>
      <c r="AI49" s="29"/>
      <c r="AJ49" s="29"/>
      <c r="AK49" s="29"/>
      <c r="AL49" s="29"/>
      <c r="AM49" s="29"/>
      <c r="AN49" s="29"/>
      <c r="AO49" s="29"/>
      <c r="AP49" s="17"/>
      <c r="AQ49" s="17"/>
      <c r="AR49" s="18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</row>
    <row r="50" spans="1:91" ht="11.25" customHeight="1">
      <c r="B50" s="5"/>
      <c r="AR50" s="5"/>
    </row>
    <row r="51" spans="1:91" ht="11.25" customHeight="1">
      <c r="B51" s="5"/>
      <c r="AR51" s="5"/>
    </row>
    <row r="52" spans="1:91" ht="11.25" customHeight="1">
      <c r="B52" s="5"/>
      <c r="AR52" s="5"/>
    </row>
    <row r="53" spans="1:91" ht="11.25" customHeight="1">
      <c r="B53" s="5"/>
      <c r="AR53" s="5"/>
    </row>
    <row r="54" spans="1:91" ht="11.25" customHeight="1">
      <c r="B54" s="5"/>
      <c r="AR54" s="5"/>
    </row>
    <row r="55" spans="1:91" ht="11.25" customHeight="1">
      <c r="B55" s="5"/>
      <c r="AR55" s="5"/>
    </row>
    <row r="56" spans="1:91" ht="11.25" customHeight="1">
      <c r="B56" s="5"/>
      <c r="AR56" s="5"/>
    </row>
    <row r="57" spans="1:91" ht="11.25" customHeight="1">
      <c r="B57" s="5"/>
      <c r="AR57" s="5"/>
    </row>
    <row r="58" spans="1:91" ht="11.25" customHeight="1">
      <c r="B58" s="5"/>
      <c r="AR58" s="5"/>
    </row>
    <row r="59" spans="1:91" ht="11.25" customHeight="1">
      <c r="B59" s="5"/>
      <c r="AR59" s="5"/>
    </row>
    <row r="60" spans="1:91" ht="12.75" customHeight="1">
      <c r="A60" s="17"/>
      <c r="B60" s="18"/>
      <c r="C60" s="17"/>
      <c r="D60" s="30" t="s">
        <v>42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0" t="s">
        <v>43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30" t="s">
        <v>42</v>
      </c>
      <c r="AI60" s="20"/>
      <c r="AJ60" s="20"/>
      <c r="AK60" s="20"/>
      <c r="AL60" s="20"/>
      <c r="AM60" s="30" t="s">
        <v>43</v>
      </c>
      <c r="AN60" s="20"/>
      <c r="AO60" s="20"/>
      <c r="AP60" s="17"/>
      <c r="AQ60" s="17"/>
      <c r="AR60" s="18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</row>
    <row r="61" spans="1:91" ht="11.25" customHeight="1">
      <c r="B61" s="5"/>
      <c r="AR61" s="5"/>
    </row>
    <row r="62" spans="1:91" ht="11.25" customHeight="1">
      <c r="B62" s="5"/>
      <c r="AR62" s="5"/>
    </row>
    <row r="63" spans="1:91" ht="11.25" customHeight="1">
      <c r="B63" s="5"/>
      <c r="AR63" s="5"/>
    </row>
    <row r="64" spans="1:91" ht="12.75" customHeight="1">
      <c r="A64" s="17"/>
      <c r="B64" s="18"/>
      <c r="C64" s="17"/>
      <c r="D64" s="28" t="s">
        <v>44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8" t="s">
        <v>45</v>
      </c>
      <c r="AI64" s="29"/>
      <c r="AJ64" s="29"/>
      <c r="AK64" s="29"/>
      <c r="AL64" s="29"/>
      <c r="AM64" s="29"/>
      <c r="AN64" s="29"/>
      <c r="AO64" s="29"/>
      <c r="AP64" s="17"/>
      <c r="AQ64" s="17"/>
      <c r="AR64" s="18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</row>
    <row r="65" spans="1:91" ht="11.25" customHeight="1">
      <c r="B65" s="5"/>
      <c r="AR65" s="5"/>
    </row>
    <row r="66" spans="1:91" ht="11.25" customHeight="1">
      <c r="B66" s="5"/>
      <c r="AR66" s="5"/>
    </row>
    <row r="67" spans="1:91" ht="11.25" customHeight="1">
      <c r="B67" s="5"/>
      <c r="AR67" s="5"/>
    </row>
    <row r="68" spans="1:91" ht="11.25" customHeight="1">
      <c r="B68" s="5"/>
      <c r="AR68" s="5"/>
    </row>
    <row r="69" spans="1:91" ht="11.25" customHeight="1">
      <c r="B69" s="5"/>
      <c r="AR69" s="5"/>
    </row>
    <row r="70" spans="1:91" ht="11.25" customHeight="1">
      <c r="B70" s="5"/>
      <c r="AR70" s="5"/>
    </row>
    <row r="71" spans="1:91" ht="11.25" customHeight="1">
      <c r="B71" s="5"/>
      <c r="AR71" s="5"/>
    </row>
    <row r="72" spans="1:91" ht="11.25" customHeight="1">
      <c r="B72" s="5"/>
      <c r="AR72" s="5"/>
    </row>
    <row r="73" spans="1:91" ht="11.25" customHeight="1">
      <c r="B73" s="5"/>
      <c r="AR73" s="5"/>
    </row>
    <row r="74" spans="1:91" ht="11.25" customHeight="1">
      <c r="B74" s="5"/>
      <c r="AR74" s="5"/>
    </row>
    <row r="75" spans="1:91" ht="12.75" customHeight="1">
      <c r="A75" s="17"/>
      <c r="B75" s="18"/>
      <c r="C75" s="17"/>
      <c r="D75" s="30" t="s">
        <v>42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0" t="s">
        <v>43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30" t="s">
        <v>42</v>
      </c>
      <c r="AI75" s="20"/>
      <c r="AJ75" s="20"/>
      <c r="AK75" s="20"/>
      <c r="AL75" s="20"/>
      <c r="AM75" s="30" t="s">
        <v>43</v>
      </c>
      <c r="AN75" s="20"/>
      <c r="AO75" s="20"/>
      <c r="AP75" s="17"/>
      <c r="AQ75" s="17"/>
      <c r="AR75" s="18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</row>
    <row r="76" spans="1:91" ht="11.25" customHeight="1">
      <c r="A76" s="17"/>
      <c r="B76" s="1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8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</row>
    <row r="77" spans="1:91" ht="6.75" customHeight="1">
      <c r="A77" s="17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18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</row>
    <row r="78" spans="1:91" ht="11.25" customHeight="1"/>
    <row r="79" spans="1:91" ht="11.25" customHeight="1"/>
    <row r="80" spans="1:91" ht="11.25" customHeight="1"/>
    <row r="81" spans="1:91" ht="6.75" customHeight="1">
      <c r="A81" s="17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18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</row>
    <row r="82" spans="1:91" ht="24.75" customHeight="1">
      <c r="A82" s="17"/>
      <c r="B82" s="18"/>
      <c r="C82" s="6" t="s">
        <v>46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8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</row>
    <row r="83" spans="1:91" ht="6.75" customHeight="1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8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</row>
    <row r="84" spans="1:91" ht="12" customHeight="1">
      <c r="A84" s="35"/>
      <c r="B84" s="36"/>
      <c r="C84" s="12" t="s">
        <v>12</v>
      </c>
      <c r="D84" s="35"/>
      <c r="E84" s="35"/>
      <c r="F84" s="35"/>
      <c r="G84" s="35"/>
      <c r="H84" s="35"/>
      <c r="I84" s="35"/>
      <c r="J84" s="35"/>
      <c r="K84" s="35"/>
      <c r="L84" s="35">
        <f t="shared" ref="L84:L85" si="0">K5</f>
        <v>0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</row>
    <row r="85" spans="1:91" ht="36.75" customHeight="1">
      <c r="A85" s="37"/>
      <c r="B85" s="38"/>
      <c r="C85" s="39" t="s">
        <v>14</v>
      </c>
      <c r="D85" s="37"/>
      <c r="E85" s="37"/>
      <c r="F85" s="37"/>
      <c r="G85" s="37"/>
      <c r="H85" s="37"/>
      <c r="I85" s="37"/>
      <c r="J85" s="37"/>
      <c r="K85" s="37"/>
      <c r="L85" s="175" t="str">
        <f t="shared" si="0"/>
        <v>ZŠ Železničná 14, Bratislava- Modernizácia interiérových učební školy</v>
      </c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37"/>
      <c r="AQ85" s="37"/>
      <c r="AR85" s="38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</row>
    <row r="86" spans="1:91" ht="6.75" customHeight="1">
      <c r="A86" s="17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8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</row>
    <row r="87" spans="1:91" ht="12" customHeight="1">
      <c r="A87" s="17"/>
      <c r="B87" s="18"/>
      <c r="C87" s="12" t="s">
        <v>17</v>
      </c>
      <c r="D87" s="17"/>
      <c r="E87" s="17"/>
      <c r="F87" s="17"/>
      <c r="G87" s="17"/>
      <c r="H87" s="17"/>
      <c r="I87" s="17"/>
      <c r="J87" s="17"/>
      <c r="K87" s="17"/>
      <c r="L87" s="40" t="str">
        <f>IF(K8="","",K8)</f>
        <v>Železničná 14, Bratislava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2" t="s">
        <v>18</v>
      </c>
      <c r="AJ87" s="17"/>
      <c r="AK87" s="17"/>
      <c r="AL87" s="17"/>
      <c r="AM87" s="176" t="str">
        <f>IF(AN8="","",AN8)</f>
        <v/>
      </c>
      <c r="AN87" s="159"/>
      <c r="AO87" s="17"/>
      <c r="AP87" s="17"/>
      <c r="AQ87" s="17"/>
      <c r="AR87" s="18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</row>
    <row r="88" spans="1:91" ht="6.75" customHeight="1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8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</row>
    <row r="89" spans="1:91" ht="15" customHeight="1">
      <c r="A89" s="17"/>
      <c r="B89" s="18"/>
      <c r="C89" s="12" t="s">
        <v>19</v>
      </c>
      <c r="D89" s="17"/>
      <c r="E89" s="17"/>
      <c r="F89" s="17"/>
      <c r="G89" s="17"/>
      <c r="H89" s="17"/>
      <c r="I89" s="17"/>
      <c r="J89" s="17"/>
      <c r="K89" s="17"/>
      <c r="L89" s="35" t="str">
        <f>IF(E11="","",E11)</f>
        <v/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2" t="s">
        <v>23</v>
      </c>
      <c r="AJ89" s="17"/>
      <c r="AK89" s="17"/>
      <c r="AL89" s="17"/>
      <c r="AM89" s="160" t="str">
        <f>IF(E17="","",E17)</f>
        <v/>
      </c>
      <c r="AN89" s="159"/>
      <c r="AO89" s="159"/>
      <c r="AP89" s="159"/>
      <c r="AQ89" s="17"/>
      <c r="AR89" s="18"/>
      <c r="AS89" s="156" t="s">
        <v>47</v>
      </c>
      <c r="AT89" s="157"/>
      <c r="AU89" s="42"/>
      <c r="AV89" s="42"/>
      <c r="AW89" s="42"/>
      <c r="AX89" s="42"/>
      <c r="AY89" s="42"/>
      <c r="AZ89" s="42"/>
      <c r="BA89" s="42"/>
      <c r="BB89" s="42"/>
      <c r="BC89" s="42"/>
      <c r="BD89" s="43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</row>
    <row r="90" spans="1:91" ht="15" customHeight="1">
      <c r="A90" s="17"/>
      <c r="B90" s="18"/>
      <c r="C90" s="12" t="s">
        <v>22</v>
      </c>
      <c r="D90" s="17"/>
      <c r="E90" s="17"/>
      <c r="F90" s="17"/>
      <c r="G90" s="17"/>
      <c r="H90" s="17"/>
      <c r="I90" s="17"/>
      <c r="J90" s="17"/>
      <c r="K90" s="17"/>
      <c r="L90" s="44">
        <f>IF(E14="Vyplň údaj","",E14)</f>
        <v>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2" t="s">
        <v>25</v>
      </c>
      <c r="AJ90" s="17"/>
      <c r="AK90" s="17"/>
      <c r="AL90" s="17"/>
      <c r="AM90" s="160" t="str">
        <f>IF(E20="","",E20)</f>
        <v/>
      </c>
      <c r="AN90" s="159"/>
      <c r="AO90" s="159"/>
      <c r="AP90" s="159"/>
      <c r="AQ90" s="17"/>
      <c r="AR90" s="18"/>
      <c r="AS90" s="158"/>
      <c r="AT90" s="159"/>
      <c r="AU90" s="17"/>
      <c r="AV90" s="17"/>
      <c r="AW90" s="17"/>
      <c r="AX90" s="17"/>
      <c r="AY90" s="17"/>
      <c r="AZ90" s="17"/>
      <c r="BA90" s="17"/>
      <c r="BB90" s="17"/>
      <c r="BC90" s="17"/>
      <c r="BD90" s="45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</row>
    <row r="91" spans="1:91" ht="10.5" customHeight="1">
      <c r="A91" s="17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8"/>
      <c r="AS91" s="158"/>
      <c r="AT91" s="159"/>
      <c r="AU91" s="17"/>
      <c r="AV91" s="17"/>
      <c r="AW91" s="17"/>
      <c r="AX91" s="17"/>
      <c r="AY91" s="17"/>
      <c r="AZ91" s="17"/>
      <c r="BA91" s="17"/>
      <c r="BB91" s="17"/>
      <c r="BC91" s="17"/>
      <c r="BD91" s="45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</row>
    <row r="92" spans="1:91" ht="29.25" customHeight="1">
      <c r="A92" s="17"/>
      <c r="B92" s="18"/>
      <c r="C92" s="182" t="s">
        <v>48</v>
      </c>
      <c r="D92" s="178"/>
      <c r="E92" s="178"/>
      <c r="F92" s="178"/>
      <c r="G92" s="179"/>
      <c r="H92" s="26"/>
      <c r="I92" s="183" t="s">
        <v>49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9"/>
      <c r="AG92" s="184" t="s">
        <v>50</v>
      </c>
      <c r="AH92" s="178"/>
      <c r="AI92" s="178"/>
      <c r="AJ92" s="178"/>
      <c r="AK92" s="178"/>
      <c r="AL92" s="178"/>
      <c r="AM92" s="179"/>
      <c r="AN92" s="183" t="s">
        <v>51</v>
      </c>
      <c r="AO92" s="178"/>
      <c r="AP92" s="181"/>
      <c r="AQ92" s="46" t="s">
        <v>52</v>
      </c>
      <c r="AR92" s="18"/>
      <c r="AS92" s="47" t="s">
        <v>53</v>
      </c>
      <c r="AT92" s="48" t="s">
        <v>54</v>
      </c>
      <c r="AU92" s="48" t="s">
        <v>55</v>
      </c>
      <c r="AV92" s="48" t="s">
        <v>56</v>
      </c>
      <c r="AW92" s="48" t="s">
        <v>57</v>
      </c>
      <c r="AX92" s="48" t="s">
        <v>58</v>
      </c>
      <c r="AY92" s="48" t="s">
        <v>59</v>
      </c>
      <c r="AZ92" s="48" t="s">
        <v>60</v>
      </c>
      <c r="BA92" s="48" t="s">
        <v>61</v>
      </c>
      <c r="BB92" s="48" t="s">
        <v>62</v>
      </c>
      <c r="BC92" s="48" t="s">
        <v>63</v>
      </c>
      <c r="BD92" s="49" t="s">
        <v>64</v>
      </c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</row>
    <row r="93" spans="1:91" ht="10.5" customHeight="1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8"/>
      <c r="AS93" s="50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3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</row>
    <row r="94" spans="1:91" ht="32.25" customHeight="1">
      <c r="A94" s="51"/>
      <c r="B94" s="52"/>
      <c r="C94" s="53" t="s">
        <v>65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187">
        <f>ROUND(SUM(AG95),2)</f>
        <v>0</v>
      </c>
      <c r="AH94" s="159"/>
      <c r="AI94" s="159"/>
      <c r="AJ94" s="159"/>
      <c r="AK94" s="159"/>
      <c r="AL94" s="159"/>
      <c r="AM94" s="159"/>
      <c r="AN94" s="188">
        <f t="shared" ref="AN94:AN95" si="1">SUM(AG94,AT94)</f>
        <v>0</v>
      </c>
      <c r="AO94" s="159"/>
      <c r="AP94" s="159"/>
      <c r="AQ94" s="56" t="s">
        <v>1</v>
      </c>
      <c r="AR94" s="52"/>
      <c r="AS94" s="57">
        <f>ROUND(SUM(AS95),2)</f>
        <v>0</v>
      </c>
      <c r="AT94" s="58">
        <f t="shared" ref="AT94:AT95" si="2">ROUND(SUM(AV94:AW94),2)</f>
        <v>0</v>
      </c>
      <c r="AU94" s="59" t="e">
        <f>ROUND(SUM(AU95),5)</f>
        <v>#REF!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 t="shared" ref="AZ94:BD94" si="3">ROUND(SUM(AZ95),2)</f>
        <v>0</v>
      </c>
      <c r="BA94" s="58">
        <f t="shared" si="3"/>
        <v>0</v>
      </c>
      <c r="BB94" s="58">
        <f t="shared" si="3"/>
        <v>0</v>
      </c>
      <c r="BC94" s="58">
        <f t="shared" si="3"/>
        <v>0</v>
      </c>
      <c r="BD94" s="60">
        <f t="shared" si="3"/>
        <v>0</v>
      </c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61" t="s">
        <v>66</v>
      </c>
      <c r="BT94" s="61" t="s">
        <v>67</v>
      </c>
      <c r="BU94" s="62" t="s">
        <v>68</v>
      </c>
      <c r="BV94" s="61" t="s">
        <v>69</v>
      </c>
      <c r="BW94" s="61" t="s">
        <v>4</v>
      </c>
      <c r="BX94" s="61" t="s">
        <v>70</v>
      </c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61" t="s">
        <v>1</v>
      </c>
      <c r="CM94" s="51"/>
    </row>
    <row r="95" spans="1:91" ht="16.5" customHeight="1">
      <c r="A95" s="63" t="s">
        <v>71</v>
      </c>
      <c r="B95" s="64"/>
      <c r="C95" s="65"/>
      <c r="D95" s="186" t="s">
        <v>72</v>
      </c>
      <c r="E95" s="159"/>
      <c r="F95" s="159"/>
      <c r="G95" s="159"/>
      <c r="H95" s="159"/>
      <c r="I95" s="66"/>
      <c r="J95" s="186" t="s">
        <v>73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85">
        <f>'SO 01 - Stavebné úpravy'!J30</f>
        <v>0</v>
      </c>
      <c r="AH95" s="159"/>
      <c r="AI95" s="159"/>
      <c r="AJ95" s="159"/>
      <c r="AK95" s="159"/>
      <c r="AL95" s="159"/>
      <c r="AM95" s="159"/>
      <c r="AN95" s="185">
        <f t="shared" si="1"/>
        <v>0</v>
      </c>
      <c r="AO95" s="159"/>
      <c r="AP95" s="159"/>
      <c r="AQ95" s="67" t="s">
        <v>74</v>
      </c>
      <c r="AR95" s="64"/>
      <c r="AS95" s="68">
        <v>0</v>
      </c>
      <c r="AT95" s="69">
        <f t="shared" si="2"/>
        <v>0</v>
      </c>
      <c r="AU95" s="70" t="e">
        <f>'SO 01 - Stavebné úpravy'!P132</f>
        <v>#REF!</v>
      </c>
      <c r="AV95" s="69">
        <f>'SO 01 - Stavebné úpravy'!J33</f>
        <v>0</v>
      </c>
      <c r="AW95" s="69">
        <f>'SO 01 - Stavebné úpravy'!J34</f>
        <v>0</v>
      </c>
      <c r="AX95" s="69">
        <f>'SO 01 - Stavebné úpravy'!J35</f>
        <v>0</v>
      </c>
      <c r="AY95" s="69">
        <f>'SO 01 - Stavebné úpravy'!J36</f>
        <v>0</v>
      </c>
      <c r="AZ95" s="69">
        <f>'SO 01 - Stavebné úpravy'!F33</f>
        <v>0</v>
      </c>
      <c r="BA95" s="69">
        <f>'SO 01 - Stavebné úpravy'!F34</f>
        <v>0</v>
      </c>
      <c r="BB95" s="69">
        <f>'SO 01 - Stavebné úpravy'!F35</f>
        <v>0</v>
      </c>
      <c r="BC95" s="69">
        <f>'SO 01 - Stavebné úpravy'!F36</f>
        <v>0</v>
      </c>
      <c r="BD95" s="71">
        <f>'SO 01 - Stavebné úpravy'!F37</f>
        <v>0</v>
      </c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3" t="s">
        <v>75</v>
      </c>
      <c r="BU95" s="72"/>
      <c r="BV95" s="73" t="s">
        <v>69</v>
      </c>
      <c r="BW95" s="73" t="s">
        <v>76</v>
      </c>
      <c r="BX95" s="73" t="s">
        <v>4</v>
      </c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3" t="s">
        <v>1</v>
      </c>
      <c r="CM95" s="73" t="s">
        <v>67</v>
      </c>
    </row>
    <row r="96" spans="1:91" ht="30" customHeight="1">
      <c r="A96" s="17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8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</row>
    <row r="97" spans="1:91" ht="6.75" customHeight="1">
      <c r="A97" s="17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18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</row>
    <row r="98" spans="1:91" ht="11.25" customHeight="1"/>
    <row r="99" spans="1:91" ht="11.25" customHeight="1"/>
    <row r="100" spans="1:91" ht="11.25" customHeight="1"/>
  </sheetData>
  <mergeCells count="42"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28:P28"/>
    <mergeCell ref="W28:AE28"/>
    <mergeCell ref="AK28:AO28"/>
    <mergeCell ref="E23:AN23"/>
    <mergeCell ref="BE5:BE34"/>
    <mergeCell ref="W29:AE29"/>
    <mergeCell ref="W32:AE32"/>
    <mergeCell ref="W30:AE30"/>
    <mergeCell ref="W31:AE31"/>
    <mergeCell ref="L29:P29"/>
    <mergeCell ref="L30:P30"/>
    <mergeCell ref="K5:AO5"/>
    <mergeCell ref="K6:AO6"/>
    <mergeCell ref="E14:AJ14"/>
    <mergeCell ref="AK29:AO29"/>
    <mergeCell ref="AK30:AO30"/>
    <mergeCell ref="AS89:AT91"/>
    <mergeCell ref="AM90:AP90"/>
    <mergeCell ref="W33:AE33"/>
    <mergeCell ref="AR2:BE2"/>
    <mergeCell ref="AK26:AO26"/>
    <mergeCell ref="L85:AO85"/>
    <mergeCell ref="AM87:AN87"/>
    <mergeCell ref="AM89:AP89"/>
    <mergeCell ref="L31:P31"/>
    <mergeCell ref="L32:P32"/>
    <mergeCell ref="L33:P33"/>
    <mergeCell ref="AK32:AO32"/>
    <mergeCell ref="AK33:AO33"/>
    <mergeCell ref="AK31:AO31"/>
    <mergeCell ref="X35:AB35"/>
    <mergeCell ref="AK35:AO35"/>
  </mergeCells>
  <pageMargins left="0.7" right="0.7" top="0.75" bottom="0.75" header="0" footer="0"/>
  <pageSetup scale="62" fitToHeight="0" orientation="landscape" r:id="rId1"/>
  <headerFooter>
    <oddFooter>&amp;CStrana &amp;P 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0"/>
  <sheetViews>
    <sheetView showGridLines="0" tabSelected="1" workbookViewId="0">
      <selection activeCell="L2" sqref="L2:V2"/>
    </sheetView>
  </sheetViews>
  <sheetFormatPr defaultColWidth="20.140625" defaultRowHeight="15" customHeight="1"/>
  <cols>
    <col min="1" max="1" width="8.42578125" customWidth="1"/>
    <col min="2" max="2" width="1.140625" customWidth="1"/>
    <col min="3" max="3" width="4.140625" customWidth="1"/>
    <col min="4" max="4" width="4.425781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42578125" customWidth="1"/>
    <col min="11" max="11" width="22.42578125" hidden="1" customWidth="1"/>
    <col min="12" max="12" width="9.42578125" customWidth="1"/>
    <col min="13" max="13" width="10.85546875" hidden="1" customWidth="1"/>
    <col min="14" max="14" width="9.42578125" hidden="1" customWidth="1"/>
    <col min="15" max="20" width="14.140625" hidden="1" customWidth="1"/>
    <col min="21" max="21" width="16.42578125" hidden="1" customWidth="1"/>
    <col min="22" max="22" width="12.42578125" customWidth="1"/>
    <col min="23" max="23" width="16.42578125" customWidth="1"/>
    <col min="24" max="24" width="12.42578125" customWidth="1"/>
    <col min="25" max="25" width="15" customWidth="1"/>
    <col min="26" max="26" width="11" customWidth="1"/>
    <col min="27" max="27" width="15" customWidth="1"/>
    <col min="28" max="28" width="16.42578125" customWidth="1"/>
    <col min="29" max="29" width="11" customWidth="1"/>
    <col min="30" max="30" width="15" customWidth="1"/>
    <col min="31" max="31" width="16.42578125" customWidth="1"/>
    <col min="32" max="43" width="8" customWidth="1"/>
    <col min="44" max="65" width="9.42578125" hidden="1" customWidth="1"/>
  </cols>
  <sheetData>
    <row r="1" spans="1:65" ht="11.25" customHeight="1"/>
    <row r="2" spans="1:65" ht="36.75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4"/>
      <c r="AT2" s="2" t="s">
        <v>76</v>
      </c>
    </row>
    <row r="3" spans="1:65" ht="6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67</v>
      </c>
    </row>
    <row r="4" spans="1:65" ht="24.75" customHeight="1">
      <c r="B4" s="5"/>
      <c r="D4" s="6" t="s">
        <v>77</v>
      </c>
      <c r="L4" s="5"/>
      <c r="M4" s="74" t="s">
        <v>9</v>
      </c>
      <c r="AT4" s="2" t="s">
        <v>3</v>
      </c>
    </row>
    <row r="5" spans="1:65" ht="6.75" customHeight="1">
      <c r="B5" s="5"/>
      <c r="L5" s="5"/>
    </row>
    <row r="6" spans="1:65" ht="12" customHeight="1">
      <c r="B6" s="5"/>
      <c r="D6" s="12" t="s">
        <v>14</v>
      </c>
      <c r="L6" s="5"/>
    </row>
    <row r="7" spans="1:65" ht="16.5" customHeight="1">
      <c r="B7" s="5"/>
      <c r="E7" s="172" t="s">
        <v>281</v>
      </c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</row>
    <row r="8" spans="1:65" ht="12" customHeight="1">
      <c r="A8" s="17"/>
      <c r="B8" s="18"/>
      <c r="C8" s="17"/>
      <c r="D8" s="12" t="s">
        <v>78</v>
      </c>
      <c r="E8" s="17"/>
      <c r="F8" s="17"/>
      <c r="G8" s="17"/>
      <c r="H8" s="17"/>
      <c r="I8" s="17"/>
      <c r="J8" s="17"/>
      <c r="K8" s="17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5" ht="16.5" customHeight="1">
      <c r="A9" s="17"/>
      <c r="B9" s="18"/>
      <c r="C9" s="17"/>
      <c r="D9" s="17"/>
      <c r="E9" s="172" t="s">
        <v>79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ht="11.25" customHeight="1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ht="12" customHeight="1">
      <c r="A11" s="17"/>
      <c r="B11" s="18"/>
      <c r="C11" s="17"/>
      <c r="D11" s="12" t="s">
        <v>15</v>
      </c>
      <c r="E11" s="17"/>
      <c r="F11" s="10" t="s">
        <v>1</v>
      </c>
      <c r="G11" s="17"/>
      <c r="H11" s="17"/>
      <c r="I11" s="12" t="s">
        <v>16</v>
      </c>
      <c r="J11" s="10" t="s">
        <v>1</v>
      </c>
      <c r="K11" s="17"/>
      <c r="L11" s="1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2" customHeight="1">
      <c r="A12" s="17"/>
      <c r="B12" s="18"/>
      <c r="C12" s="17"/>
      <c r="D12" s="12" t="s">
        <v>17</v>
      </c>
      <c r="E12" s="17"/>
      <c r="F12" s="10" t="s">
        <v>282</v>
      </c>
      <c r="G12" s="17"/>
      <c r="H12" s="17"/>
      <c r="I12" s="12" t="s">
        <v>18</v>
      </c>
      <c r="J12" s="41"/>
      <c r="K12" s="17"/>
      <c r="L12" s="1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5" ht="10.5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5" ht="12" customHeight="1">
      <c r="A14" s="17"/>
      <c r="B14" s="18"/>
      <c r="C14" s="17"/>
      <c r="D14" s="12" t="s">
        <v>19</v>
      </c>
      <c r="E14" s="17"/>
      <c r="F14" s="17"/>
      <c r="G14" s="17"/>
      <c r="H14" s="17"/>
      <c r="I14" s="12" t="s">
        <v>20</v>
      </c>
      <c r="J14" s="10" t="s">
        <v>1</v>
      </c>
      <c r="K14" s="17"/>
      <c r="L14" s="1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ht="18" customHeight="1">
      <c r="A15" s="17"/>
      <c r="B15" s="18"/>
      <c r="C15" s="17"/>
      <c r="D15" s="17"/>
      <c r="E15" s="10"/>
      <c r="F15" s="17"/>
      <c r="G15" s="17"/>
      <c r="H15" s="17"/>
      <c r="I15" s="12" t="s">
        <v>21</v>
      </c>
      <c r="J15" s="10" t="s">
        <v>1</v>
      </c>
      <c r="K15" s="17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ht="6.75" customHeigh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ht="12" customHeight="1">
      <c r="A17" s="17"/>
      <c r="B17" s="18"/>
      <c r="C17" s="17"/>
      <c r="D17" s="12" t="s">
        <v>22</v>
      </c>
      <c r="E17" s="17"/>
      <c r="F17" s="17"/>
      <c r="G17" s="17"/>
      <c r="H17" s="17"/>
      <c r="I17" s="12" t="s">
        <v>20</v>
      </c>
      <c r="J17" s="14">
        <f>'Rekapitulácia stavby'!AN13</f>
        <v>0</v>
      </c>
      <c r="K17" s="17"/>
      <c r="L17" s="1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ht="18" customHeight="1">
      <c r="A18" s="17"/>
      <c r="B18" s="18"/>
      <c r="C18" s="17"/>
      <c r="D18" s="17"/>
      <c r="E18" s="174">
        <f>'Rekapitulácia stavby'!E14</f>
        <v>0</v>
      </c>
      <c r="F18" s="163"/>
      <c r="G18" s="163"/>
      <c r="H18" s="164"/>
      <c r="I18" s="12" t="s">
        <v>21</v>
      </c>
      <c r="J18" s="14">
        <f>'Rekapitulácia stavby'!AN14</f>
        <v>0</v>
      </c>
      <c r="K18" s="17"/>
      <c r="L18" s="1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ht="6.7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ht="12" customHeight="1">
      <c r="A20" s="17"/>
      <c r="B20" s="18"/>
      <c r="C20" s="17"/>
      <c r="D20" s="12" t="s">
        <v>23</v>
      </c>
      <c r="E20" s="17"/>
      <c r="F20" s="17"/>
      <c r="G20" s="17"/>
      <c r="H20" s="17"/>
      <c r="I20" s="12" t="s">
        <v>20</v>
      </c>
      <c r="J20" s="10" t="s">
        <v>1</v>
      </c>
      <c r="K20" s="17"/>
      <c r="L20" s="1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ht="18" customHeight="1">
      <c r="A21" s="17"/>
      <c r="B21" s="18"/>
      <c r="C21" s="17"/>
      <c r="D21" s="17"/>
      <c r="E21" s="10"/>
      <c r="F21" s="17"/>
      <c r="G21" s="17"/>
      <c r="H21" s="17"/>
      <c r="I21" s="12" t="s">
        <v>21</v>
      </c>
      <c r="J21" s="10" t="s">
        <v>1</v>
      </c>
      <c r="K21" s="17"/>
      <c r="L21" s="1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ht="6.7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ht="12" customHeight="1">
      <c r="A23" s="17"/>
      <c r="B23" s="18"/>
      <c r="C23" s="17"/>
      <c r="D23" s="12" t="s">
        <v>25</v>
      </c>
      <c r="E23" s="17"/>
      <c r="F23" s="17"/>
      <c r="G23" s="17"/>
      <c r="H23" s="17"/>
      <c r="I23" s="12" t="s">
        <v>20</v>
      </c>
      <c r="J23" s="10" t="s">
        <v>1</v>
      </c>
      <c r="K23" s="17"/>
      <c r="L23" s="1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ht="18" customHeight="1">
      <c r="A24" s="17"/>
      <c r="B24" s="18"/>
      <c r="C24" s="17"/>
      <c r="D24" s="17"/>
      <c r="E24" s="10"/>
      <c r="F24" s="17"/>
      <c r="G24" s="17"/>
      <c r="H24" s="17"/>
      <c r="I24" s="12" t="s">
        <v>21</v>
      </c>
      <c r="J24" s="10" t="s">
        <v>1</v>
      </c>
      <c r="K24" s="17"/>
      <c r="L24" s="1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ht="6.75" customHeight="1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12" customHeight="1">
      <c r="A26" s="17"/>
      <c r="B26" s="18"/>
      <c r="C26" s="17"/>
      <c r="D26" s="12" t="s">
        <v>26</v>
      </c>
      <c r="E26" s="17"/>
      <c r="F26" s="17"/>
      <c r="G26" s="17"/>
      <c r="H26" s="17"/>
      <c r="I26" s="17"/>
      <c r="J26" s="17"/>
      <c r="K26" s="17"/>
      <c r="L26" s="1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16.5" customHeight="1">
      <c r="A27" s="75"/>
      <c r="B27" s="76"/>
      <c r="C27" s="75"/>
      <c r="D27" s="75"/>
      <c r="E27" s="168" t="s">
        <v>1</v>
      </c>
      <c r="F27" s="159"/>
      <c r="G27" s="159"/>
      <c r="H27" s="159"/>
      <c r="I27" s="75"/>
      <c r="J27" s="75"/>
      <c r="K27" s="75"/>
      <c r="L27" s="76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</row>
    <row r="28" spans="1:65" ht="6.7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6.75" customHeight="1">
      <c r="A29" s="17"/>
      <c r="B29" s="18"/>
      <c r="C29" s="17"/>
      <c r="D29" s="42"/>
      <c r="E29" s="42"/>
      <c r="F29" s="42"/>
      <c r="G29" s="42"/>
      <c r="H29" s="42"/>
      <c r="I29" s="42"/>
      <c r="J29" s="42"/>
      <c r="K29" s="42"/>
      <c r="L29" s="1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24.75" customHeight="1">
      <c r="A30" s="17"/>
      <c r="B30" s="18"/>
      <c r="C30" s="17"/>
      <c r="D30" s="77" t="s">
        <v>27</v>
      </c>
      <c r="E30" s="17"/>
      <c r="F30" s="17"/>
      <c r="G30" s="17"/>
      <c r="H30" s="17"/>
      <c r="I30" s="17"/>
      <c r="J30" s="55">
        <f>ROUND(J132,2)</f>
        <v>0</v>
      </c>
      <c r="K30" s="17"/>
      <c r="L30" s="1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ht="6.75" customHeight="1">
      <c r="A31" s="17"/>
      <c r="B31" s="18"/>
      <c r="C31" s="17"/>
      <c r="D31" s="42"/>
      <c r="E31" s="42"/>
      <c r="F31" s="42"/>
      <c r="G31" s="42"/>
      <c r="H31" s="42"/>
      <c r="I31" s="42"/>
      <c r="J31" s="42"/>
      <c r="K31" s="42"/>
      <c r="L31" s="1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ht="14.25" customHeight="1">
      <c r="A32" s="17"/>
      <c r="B32" s="18"/>
      <c r="C32" s="17"/>
      <c r="D32" s="17"/>
      <c r="E32" s="17"/>
      <c r="F32" s="21" t="s">
        <v>29</v>
      </c>
      <c r="G32" s="17"/>
      <c r="H32" s="17"/>
      <c r="I32" s="21" t="s">
        <v>28</v>
      </c>
      <c r="J32" s="21" t="s">
        <v>30</v>
      </c>
      <c r="K32" s="17"/>
      <c r="L32" s="1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ht="14.25" customHeight="1">
      <c r="A33" s="17"/>
      <c r="B33" s="18"/>
      <c r="C33" s="17"/>
      <c r="D33" s="78" t="s">
        <v>31</v>
      </c>
      <c r="E33" s="12" t="s">
        <v>32</v>
      </c>
      <c r="F33" s="79">
        <f>ROUND((SUM(BE132:BE189)),2)</f>
        <v>0</v>
      </c>
      <c r="G33" s="17"/>
      <c r="H33" s="17"/>
      <c r="I33" s="80">
        <v>0.2</v>
      </c>
      <c r="J33" s="79">
        <f>ROUND(((SUM(BE132:BE189))*I33),2)</f>
        <v>0</v>
      </c>
      <c r="K33" s="17"/>
      <c r="L33" s="1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ht="14.25" customHeight="1">
      <c r="A34" s="17"/>
      <c r="B34" s="18"/>
      <c r="C34" s="17"/>
      <c r="D34" s="17"/>
      <c r="E34" s="12" t="s">
        <v>33</v>
      </c>
      <c r="F34" s="79">
        <f>ROUND((SUM(BF132:BF189)),2)</f>
        <v>0</v>
      </c>
      <c r="G34" s="17"/>
      <c r="H34" s="17"/>
      <c r="I34" s="80">
        <v>0.2</v>
      </c>
      <c r="J34" s="79">
        <f>ROUND(((SUM(BF132:BF189))*I34),2)</f>
        <v>0</v>
      </c>
      <c r="K34" s="17"/>
      <c r="L34" s="1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5" ht="14.25" hidden="1" customHeight="1">
      <c r="A35" s="17"/>
      <c r="B35" s="18"/>
      <c r="C35" s="17"/>
      <c r="D35" s="17"/>
      <c r="E35" s="12" t="s">
        <v>34</v>
      </c>
      <c r="F35" s="79">
        <f>ROUND((SUM(BG132:BG189)),2)</f>
        <v>0</v>
      </c>
      <c r="G35" s="17"/>
      <c r="H35" s="17"/>
      <c r="I35" s="80">
        <v>0.2</v>
      </c>
      <c r="J35" s="79">
        <f t="shared" ref="J35:J37" si="0">0</f>
        <v>0</v>
      </c>
      <c r="K35" s="17"/>
      <c r="L35" s="18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ht="14.25" hidden="1" customHeight="1">
      <c r="A36" s="17"/>
      <c r="B36" s="18"/>
      <c r="C36" s="17"/>
      <c r="D36" s="17"/>
      <c r="E36" s="12" t="s">
        <v>35</v>
      </c>
      <c r="F36" s="79">
        <f>ROUND((SUM(BH132:BH189)),2)</f>
        <v>0</v>
      </c>
      <c r="G36" s="17"/>
      <c r="H36" s="17"/>
      <c r="I36" s="80">
        <v>0.2</v>
      </c>
      <c r="J36" s="79">
        <f t="shared" si="0"/>
        <v>0</v>
      </c>
      <c r="K36" s="17"/>
      <c r="L36" s="18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ht="14.25" hidden="1" customHeight="1">
      <c r="A37" s="17"/>
      <c r="B37" s="18"/>
      <c r="C37" s="17"/>
      <c r="D37" s="17"/>
      <c r="E37" s="12" t="s">
        <v>36</v>
      </c>
      <c r="F37" s="79">
        <f>ROUND((SUM(BI132:BI189)),2)</f>
        <v>0</v>
      </c>
      <c r="G37" s="17"/>
      <c r="H37" s="17"/>
      <c r="I37" s="80">
        <v>0</v>
      </c>
      <c r="J37" s="79">
        <f t="shared" si="0"/>
        <v>0</v>
      </c>
      <c r="K37" s="17"/>
      <c r="L37" s="1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ht="6.75" customHeigh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</row>
    <row r="39" spans="1:65" ht="24.75" customHeight="1">
      <c r="A39" s="17"/>
      <c r="B39" s="18"/>
      <c r="C39" s="24"/>
      <c r="D39" s="25" t="s">
        <v>37</v>
      </c>
      <c r="E39" s="26"/>
      <c r="F39" s="26"/>
      <c r="G39" s="81" t="s">
        <v>38</v>
      </c>
      <c r="H39" s="27" t="s">
        <v>39</v>
      </c>
      <c r="I39" s="26"/>
      <c r="J39" s="82">
        <f>SUM(J30:J37)</f>
        <v>0</v>
      </c>
      <c r="K39" s="83"/>
      <c r="L39" s="18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5" ht="14.25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65" ht="14.25" customHeight="1">
      <c r="B41" s="5"/>
      <c r="L41" s="5"/>
    </row>
    <row r="42" spans="1:65" ht="14.25" customHeight="1">
      <c r="B42" s="5"/>
      <c r="L42" s="5"/>
    </row>
    <row r="43" spans="1:65" ht="14.25" customHeight="1">
      <c r="B43" s="5"/>
      <c r="L43" s="5"/>
    </row>
    <row r="44" spans="1:65" ht="14.25" customHeight="1">
      <c r="B44" s="5"/>
      <c r="L44" s="5"/>
    </row>
    <row r="45" spans="1:65" ht="14.25" customHeight="1">
      <c r="B45" s="5"/>
      <c r="L45" s="5"/>
    </row>
    <row r="46" spans="1:65" ht="14.25" customHeight="1">
      <c r="B46" s="5"/>
      <c r="L46" s="5"/>
    </row>
    <row r="47" spans="1:65" ht="14.25" customHeight="1">
      <c r="B47" s="5"/>
      <c r="L47" s="5"/>
    </row>
    <row r="48" spans="1:65" ht="14.25" customHeight="1">
      <c r="B48" s="5"/>
      <c r="L48" s="5"/>
    </row>
    <row r="49" spans="1:65" ht="14.25" customHeight="1">
      <c r="B49" s="5"/>
      <c r="L49" s="5"/>
    </row>
    <row r="50" spans="1:65" ht="14.25" customHeight="1">
      <c r="A50" s="17"/>
      <c r="B50" s="18"/>
      <c r="C50" s="17"/>
      <c r="D50" s="28" t="s">
        <v>40</v>
      </c>
      <c r="E50" s="29"/>
      <c r="F50" s="29"/>
      <c r="G50" s="28" t="s">
        <v>41</v>
      </c>
      <c r="H50" s="29"/>
      <c r="I50" s="29"/>
      <c r="J50" s="29"/>
      <c r="K50" s="29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</row>
    <row r="51" spans="1:65" ht="11.25" customHeight="1">
      <c r="B51" s="5"/>
      <c r="L51" s="5"/>
    </row>
    <row r="52" spans="1:65" ht="11.25" customHeight="1">
      <c r="B52" s="5"/>
      <c r="L52" s="5"/>
    </row>
    <row r="53" spans="1:65" ht="11.25" customHeight="1">
      <c r="B53" s="5"/>
      <c r="L53" s="5"/>
    </row>
    <row r="54" spans="1:65" ht="11.25" customHeight="1">
      <c r="B54" s="5"/>
      <c r="L54" s="5"/>
    </row>
    <row r="55" spans="1:65" ht="11.25" customHeight="1">
      <c r="B55" s="5"/>
      <c r="L55" s="5"/>
    </row>
    <row r="56" spans="1:65" ht="11.25" customHeight="1">
      <c r="B56" s="5"/>
      <c r="L56" s="5"/>
    </row>
    <row r="57" spans="1:65" ht="11.25" customHeight="1">
      <c r="B57" s="5"/>
      <c r="L57" s="5"/>
    </row>
    <row r="58" spans="1:65" ht="11.25" customHeight="1">
      <c r="B58" s="5"/>
      <c r="L58" s="5"/>
    </row>
    <row r="59" spans="1:65" ht="11.25" customHeight="1">
      <c r="B59" s="5"/>
      <c r="L59" s="5"/>
    </row>
    <row r="60" spans="1:65" ht="11.25" customHeight="1">
      <c r="B60" s="5"/>
      <c r="L60" s="5"/>
    </row>
    <row r="61" spans="1:65" ht="12.75" customHeight="1">
      <c r="A61" s="17"/>
      <c r="B61" s="18"/>
      <c r="C61" s="17"/>
      <c r="D61" s="30" t="s">
        <v>42</v>
      </c>
      <c r="E61" s="20"/>
      <c r="F61" s="84" t="s">
        <v>43</v>
      </c>
      <c r="G61" s="30" t="s">
        <v>42</v>
      </c>
      <c r="H61" s="20"/>
      <c r="I61" s="20"/>
      <c r="J61" s="85" t="s">
        <v>43</v>
      </c>
      <c r="K61" s="20"/>
      <c r="L61" s="18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65" ht="11.25" customHeight="1">
      <c r="B62" s="5"/>
      <c r="L62" s="5"/>
    </row>
    <row r="63" spans="1:65" ht="11.25" customHeight="1">
      <c r="B63" s="5"/>
      <c r="L63" s="5"/>
    </row>
    <row r="64" spans="1:65" ht="11.25" customHeight="1">
      <c r="B64" s="5"/>
      <c r="L64" s="5"/>
    </row>
    <row r="65" spans="1:65" ht="12.75" customHeight="1">
      <c r="A65" s="17"/>
      <c r="B65" s="18"/>
      <c r="C65" s="17"/>
      <c r="D65" s="28" t="s">
        <v>44</v>
      </c>
      <c r="E65" s="29"/>
      <c r="F65" s="29"/>
      <c r="G65" s="28" t="s">
        <v>45</v>
      </c>
      <c r="H65" s="29"/>
      <c r="I65" s="29"/>
      <c r="J65" s="29"/>
      <c r="K65" s="29"/>
      <c r="L65" s="18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1:65" ht="11.25" customHeight="1">
      <c r="B66" s="5"/>
      <c r="L66" s="5"/>
    </row>
    <row r="67" spans="1:65" ht="11.25" customHeight="1">
      <c r="B67" s="5"/>
      <c r="L67" s="5"/>
    </row>
    <row r="68" spans="1:65" ht="11.25" customHeight="1">
      <c r="B68" s="5"/>
      <c r="L68" s="5"/>
    </row>
    <row r="69" spans="1:65" ht="11.25" customHeight="1">
      <c r="B69" s="5"/>
      <c r="L69" s="5"/>
    </row>
    <row r="70" spans="1:65" ht="11.25" customHeight="1">
      <c r="B70" s="5"/>
      <c r="L70" s="5"/>
    </row>
    <row r="71" spans="1:65" ht="11.25" customHeight="1">
      <c r="B71" s="5"/>
      <c r="L71" s="5"/>
    </row>
    <row r="72" spans="1:65" ht="11.25" customHeight="1">
      <c r="B72" s="5"/>
      <c r="L72" s="5"/>
    </row>
    <row r="73" spans="1:65" ht="11.25" customHeight="1">
      <c r="B73" s="5"/>
      <c r="L73" s="5"/>
    </row>
    <row r="74" spans="1:65" ht="11.25" customHeight="1">
      <c r="B74" s="5"/>
      <c r="L74" s="5"/>
    </row>
    <row r="75" spans="1:65" ht="11.25" customHeight="1">
      <c r="B75" s="5"/>
      <c r="L75" s="5"/>
    </row>
    <row r="76" spans="1:65" ht="12.75" customHeight="1">
      <c r="A76" s="17"/>
      <c r="B76" s="18"/>
      <c r="C76" s="17"/>
      <c r="D76" s="30" t="s">
        <v>42</v>
      </c>
      <c r="E76" s="20"/>
      <c r="F76" s="84" t="s">
        <v>43</v>
      </c>
      <c r="G76" s="30" t="s">
        <v>42</v>
      </c>
      <c r="H76" s="20"/>
      <c r="I76" s="20"/>
      <c r="J76" s="85" t="s">
        <v>43</v>
      </c>
      <c r="K76" s="20"/>
      <c r="L76" s="1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</row>
    <row r="77" spans="1:65" ht="14.25" customHeight="1">
      <c r="A77" s="17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18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ht="11.25" customHeight="1"/>
    <row r="79" spans="1:65" ht="11.25" customHeight="1"/>
    <row r="80" spans="1:65" ht="11.25" customHeight="1"/>
    <row r="81" spans="1:65" ht="6.75" customHeight="1">
      <c r="A81" s="17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</row>
    <row r="82" spans="1:65" ht="24.75" customHeight="1">
      <c r="A82" s="17"/>
      <c r="B82" s="18"/>
      <c r="C82" s="6" t="s">
        <v>80</v>
      </c>
      <c r="D82" s="17"/>
      <c r="E82" s="17"/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</row>
    <row r="83" spans="1:65" ht="6.75" customHeight="1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</row>
    <row r="84" spans="1:65" ht="12" customHeight="1">
      <c r="A84" s="17"/>
      <c r="B84" s="18"/>
      <c r="C84" s="12" t="s">
        <v>14</v>
      </c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</row>
    <row r="85" spans="1:65" ht="16.5" customHeight="1">
      <c r="A85" s="17"/>
      <c r="B85" s="18"/>
      <c r="C85" s="17"/>
      <c r="D85" s="17"/>
      <c r="E85" s="189" t="str">
        <f>E7</f>
        <v>ZŠ Železničná 14, Bratislava- Modernizácia interiérových učební školy</v>
      </c>
      <c r="F85" s="159"/>
      <c r="G85" s="159"/>
      <c r="H85" s="159"/>
      <c r="I85" s="17"/>
      <c r="J85" s="17"/>
      <c r="K85" s="17"/>
      <c r="L85" s="1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</row>
    <row r="86" spans="1:65" ht="12" customHeight="1">
      <c r="A86" s="17"/>
      <c r="B86" s="18"/>
      <c r="C86" s="12" t="s">
        <v>78</v>
      </c>
      <c r="D86" s="17"/>
      <c r="E86" s="17"/>
      <c r="F86" s="17"/>
      <c r="G86" s="17"/>
      <c r="H86" s="17"/>
      <c r="I86" s="17"/>
      <c r="J86" s="17"/>
      <c r="K86" s="17"/>
      <c r="L86" s="18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</row>
    <row r="87" spans="1:65" ht="16.5" customHeight="1">
      <c r="A87" s="17"/>
      <c r="B87" s="18"/>
      <c r="C87" s="17"/>
      <c r="D87" s="17"/>
      <c r="E87" s="175" t="str">
        <f>E9</f>
        <v>SO 01 - Stavebné úpravy</v>
      </c>
      <c r="F87" s="159"/>
      <c r="G87" s="159"/>
      <c r="H87" s="159"/>
      <c r="I87" s="17"/>
      <c r="J87" s="17"/>
      <c r="K87" s="17"/>
      <c r="L87" s="1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1:65" ht="6.75" customHeight="1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1:65" ht="12" customHeight="1">
      <c r="A89" s="17"/>
      <c r="B89" s="18"/>
      <c r="C89" s="12" t="s">
        <v>17</v>
      </c>
      <c r="D89" s="17"/>
      <c r="E89" s="17"/>
      <c r="F89" s="10" t="str">
        <f>F12</f>
        <v>Železničná 14, Bratislava</v>
      </c>
      <c r="G89" s="17"/>
      <c r="H89" s="17"/>
      <c r="I89" s="12" t="s">
        <v>18</v>
      </c>
      <c r="J89" s="41" t="str">
        <f>IF(J12="","",J12)</f>
        <v/>
      </c>
      <c r="K89" s="17"/>
      <c r="L89" s="1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1:65" ht="6.75" customHeight="1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</row>
    <row r="91" spans="1:65" ht="25.5" customHeight="1">
      <c r="A91" s="17"/>
      <c r="B91" s="18"/>
      <c r="C91" s="12" t="s">
        <v>19</v>
      </c>
      <c r="D91" s="17"/>
      <c r="E91" s="17"/>
      <c r="F91" s="10">
        <f>E15</f>
        <v>0</v>
      </c>
      <c r="G91" s="17"/>
      <c r="H91" s="17"/>
      <c r="I91" s="12" t="s">
        <v>23</v>
      </c>
      <c r="J91" s="15">
        <f>E21</f>
        <v>0</v>
      </c>
      <c r="K91" s="17"/>
      <c r="L91" s="1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</row>
    <row r="92" spans="1:65" ht="15" customHeight="1">
      <c r="A92" s="17"/>
      <c r="B92" s="18"/>
      <c r="C92" s="12" t="s">
        <v>22</v>
      </c>
      <c r="D92" s="17"/>
      <c r="E92" s="17"/>
      <c r="F92" s="10">
        <f>IF(E18="","",E18)</f>
        <v>0</v>
      </c>
      <c r="G92" s="17"/>
      <c r="H92" s="17"/>
      <c r="I92" s="12" t="s">
        <v>25</v>
      </c>
      <c r="J92" s="15">
        <f>E24</f>
        <v>0</v>
      </c>
      <c r="K92" s="17"/>
      <c r="L92" s="1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1:65" ht="9.75" customHeight="1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1:65" ht="29.25" customHeight="1">
      <c r="A94" s="17"/>
      <c r="B94" s="18"/>
      <c r="C94" s="86" t="s">
        <v>81</v>
      </c>
      <c r="D94" s="24"/>
      <c r="E94" s="24"/>
      <c r="F94" s="24"/>
      <c r="G94" s="24"/>
      <c r="H94" s="24"/>
      <c r="I94" s="24"/>
      <c r="J94" s="87" t="s">
        <v>82</v>
      </c>
      <c r="K94" s="24"/>
      <c r="L94" s="1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ht="9.75" customHeight="1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ht="22.5" customHeight="1">
      <c r="A96" s="17"/>
      <c r="B96" s="18"/>
      <c r="C96" s="53" t="s">
        <v>83</v>
      </c>
      <c r="D96" s="17"/>
      <c r="E96" s="17"/>
      <c r="F96" s="17"/>
      <c r="G96" s="17"/>
      <c r="H96" s="17"/>
      <c r="I96" s="17"/>
      <c r="J96" s="55">
        <f t="shared" ref="J96:J98" si="1">J132</f>
        <v>0</v>
      </c>
      <c r="K96" s="17"/>
      <c r="L96" s="18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2" t="s">
        <v>84</v>
      </c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1:65" ht="24.75" customHeight="1">
      <c r="A97" s="88"/>
      <c r="B97" s="89"/>
      <c r="C97" s="88"/>
      <c r="D97" s="90" t="s">
        <v>85</v>
      </c>
      <c r="E97" s="91"/>
      <c r="F97" s="91"/>
      <c r="G97" s="91"/>
      <c r="H97" s="91"/>
      <c r="I97" s="91"/>
      <c r="J97" s="92">
        <f t="shared" si="1"/>
        <v>0</v>
      </c>
      <c r="K97" s="88"/>
      <c r="L97" s="89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</row>
    <row r="98" spans="1:65" ht="19.5" customHeight="1">
      <c r="A98" s="93"/>
      <c r="B98" s="94"/>
      <c r="C98" s="93"/>
      <c r="D98" s="95" t="s">
        <v>86</v>
      </c>
      <c r="E98" s="96"/>
      <c r="F98" s="96"/>
      <c r="G98" s="96"/>
      <c r="H98" s="96"/>
      <c r="I98" s="96"/>
      <c r="J98" s="97">
        <f t="shared" si="1"/>
        <v>0</v>
      </c>
      <c r="K98" s="93"/>
      <c r="L98" s="94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</row>
    <row r="99" spans="1:65" ht="19.5" customHeight="1">
      <c r="A99" s="93"/>
      <c r="B99" s="94"/>
      <c r="C99" s="93"/>
      <c r="D99" s="95" t="s">
        <v>87</v>
      </c>
      <c r="E99" s="96"/>
      <c r="F99" s="96"/>
      <c r="G99" s="96"/>
      <c r="H99" s="96"/>
      <c r="I99" s="96"/>
      <c r="J99" s="97">
        <f>J141</f>
        <v>0</v>
      </c>
      <c r="K99" s="93"/>
      <c r="L99" s="94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</row>
    <row r="100" spans="1:65" ht="19.5" customHeight="1">
      <c r="A100" s="93"/>
      <c r="B100" s="94"/>
      <c r="C100" s="93"/>
      <c r="D100" s="95" t="s">
        <v>88</v>
      </c>
      <c r="E100" s="96"/>
      <c r="F100" s="96"/>
      <c r="G100" s="96"/>
      <c r="H100" s="96"/>
      <c r="I100" s="96"/>
      <c r="J100" s="97">
        <f>J151</f>
        <v>0</v>
      </c>
      <c r="K100" s="93"/>
      <c r="L100" s="94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</row>
    <row r="101" spans="1:65" ht="24.75" customHeight="1">
      <c r="A101" s="88"/>
      <c r="B101" s="89"/>
      <c r="C101" s="88"/>
      <c r="D101" s="90" t="s">
        <v>89</v>
      </c>
      <c r="E101" s="91"/>
      <c r="F101" s="91"/>
      <c r="G101" s="91"/>
      <c r="H101" s="91"/>
      <c r="I101" s="91"/>
      <c r="J101" s="92">
        <f t="shared" ref="J101:J102" si="2">J153</f>
        <v>0</v>
      </c>
      <c r="K101" s="88"/>
      <c r="L101" s="89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</row>
    <row r="102" spans="1:65" ht="19.5" customHeight="1">
      <c r="A102" s="93"/>
      <c r="B102" s="94"/>
      <c r="C102" s="93"/>
      <c r="D102" s="95" t="s">
        <v>90</v>
      </c>
      <c r="E102" s="96"/>
      <c r="F102" s="96"/>
      <c r="G102" s="96"/>
      <c r="H102" s="96"/>
      <c r="I102" s="96"/>
      <c r="J102" s="97">
        <f t="shared" si="2"/>
        <v>0</v>
      </c>
      <c r="K102" s="93"/>
      <c r="L102" s="94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</row>
    <row r="103" spans="1:65" ht="19.5" customHeight="1">
      <c r="A103" s="93"/>
      <c r="B103" s="94"/>
      <c r="C103" s="93"/>
      <c r="D103" s="95" t="s">
        <v>91</v>
      </c>
      <c r="E103" s="96"/>
      <c r="F103" s="96"/>
      <c r="G103" s="96"/>
      <c r="H103" s="96"/>
      <c r="I103" s="96"/>
      <c r="J103" s="97">
        <f>J156</f>
        <v>0</v>
      </c>
      <c r="K103" s="93"/>
      <c r="L103" s="94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</row>
    <row r="104" spans="1:65" ht="19.5" customHeight="1">
      <c r="A104" s="93"/>
      <c r="B104" s="94"/>
      <c r="C104" s="93"/>
      <c r="D104" s="95" t="s">
        <v>92</v>
      </c>
      <c r="E104" s="96"/>
      <c r="F104" s="96"/>
      <c r="G104" s="96"/>
      <c r="H104" s="96"/>
      <c r="I104" s="96"/>
      <c r="J104" s="97">
        <f>J159</f>
        <v>0</v>
      </c>
      <c r="K104" s="93"/>
      <c r="L104" s="94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</row>
    <row r="105" spans="1:65" ht="19.5" customHeight="1">
      <c r="A105" s="93"/>
      <c r="B105" s="94"/>
      <c r="C105" s="93"/>
      <c r="D105" s="95" t="s">
        <v>93</v>
      </c>
      <c r="E105" s="96"/>
      <c r="F105" s="96"/>
      <c r="G105" s="96"/>
      <c r="H105" s="96"/>
      <c r="I105" s="96"/>
      <c r="J105" s="97">
        <f>J161</f>
        <v>0</v>
      </c>
      <c r="K105" s="93"/>
      <c r="L105" s="94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</row>
    <row r="106" spans="1:65" ht="19.5" customHeight="1">
      <c r="A106" s="93"/>
      <c r="B106" s="94"/>
      <c r="C106" s="93"/>
      <c r="D106" s="95" t="s">
        <v>94</v>
      </c>
      <c r="E106" s="96"/>
      <c r="F106" s="96"/>
      <c r="G106" s="96"/>
      <c r="H106" s="96"/>
      <c r="I106" s="96"/>
      <c r="J106" s="97">
        <f>J168</f>
        <v>0</v>
      </c>
      <c r="K106" s="93"/>
      <c r="L106" s="94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</row>
    <row r="107" spans="1:65" ht="19.5" customHeight="1">
      <c r="A107" s="93"/>
      <c r="B107" s="94"/>
      <c r="C107" s="93"/>
      <c r="D107" s="95" t="s">
        <v>95</v>
      </c>
      <c r="E107" s="96"/>
      <c r="F107" s="96"/>
      <c r="G107" s="96"/>
      <c r="H107" s="96"/>
      <c r="I107" s="96"/>
      <c r="J107" s="97">
        <f>J172</f>
        <v>0</v>
      </c>
      <c r="K107" s="93"/>
      <c r="L107" s="94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</row>
    <row r="108" spans="1:65" ht="19.5" customHeight="1">
      <c r="A108" s="93"/>
      <c r="B108" s="94"/>
      <c r="C108" s="93"/>
      <c r="D108" s="95" t="s">
        <v>96</v>
      </c>
      <c r="E108" s="96"/>
      <c r="F108" s="96"/>
      <c r="G108" s="96"/>
      <c r="H108" s="96"/>
      <c r="I108" s="96"/>
      <c r="J108" s="97">
        <f>J176</f>
        <v>0</v>
      </c>
      <c r="K108" s="93"/>
      <c r="L108" s="94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</row>
    <row r="109" spans="1:65" ht="19.5" customHeight="1">
      <c r="A109" s="93"/>
      <c r="B109" s="94"/>
      <c r="C109" s="93"/>
      <c r="D109" s="95" t="s">
        <v>97</v>
      </c>
      <c r="E109" s="96"/>
      <c r="F109" s="96"/>
      <c r="G109" s="96"/>
      <c r="H109" s="96"/>
      <c r="I109" s="96"/>
      <c r="J109" s="97">
        <f>J180</f>
        <v>0</v>
      </c>
      <c r="K109" s="93"/>
      <c r="L109" s="94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</row>
    <row r="110" spans="1:65" ht="19.5" customHeight="1">
      <c r="A110" s="93"/>
      <c r="B110" s="94"/>
      <c r="C110" s="93"/>
      <c r="D110" s="95" t="s">
        <v>98</v>
      </c>
      <c r="E110" s="96"/>
      <c r="F110" s="96"/>
      <c r="G110" s="96"/>
      <c r="H110" s="96"/>
      <c r="I110" s="96"/>
      <c r="J110" s="97">
        <f>J182</f>
        <v>0</v>
      </c>
      <c r="K110" s="93"/>
      <c r="L110" s="94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</row>
    <row r="111" spans="1:65" ht="24.75" customHeight="1">
      <c r="A111" s="88"/>
      <c r="B111" s="89"/>
      <c r="C111" s="88"/>
      <c r="D111" s="90" t="s">
        <v>99</v>
      </c>
      <c r="E111" s="91"/>
      <c r="F111" s="91"/>
      <c r="G111" s="91"/>
      <c r="H111" s="91"/>
      <c r="I111" s="91"/>
      <c r="J111" s="92">
        <f t="shared" ref="J111:J112" si="3">J185</f>
        <v>0</v>
      </c>
      <c r="K111" s="88"/>
      <c r="L111" s="89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</row>
    <row r="112" spans="1:65" ht="19.5" customHeight="1">
      <c r="A112" s="93"/>
      <c r="B112" s="94"/>
      <c r="C112" s="93"/>
      <c r="D112" s="95" t="s">
        <v>100</v>
      </c>
      <c r="E112" s="96"/>
      <c r="F112" s="96"/>
      <c r="G112" s="96"/>
      <c r="H112" s="96"/>
      <c r="I112" s="96"/>
      <c r="J112" s="97">
        <f t="shared" si="3"/>
        <v>0</v>
      </c>
      <c r="K112" s="93"/>
      <c r="L112" s="94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</row>
    <row r="113" spans="1:65" ht="21.75" customHeight="1">
      <c r="A113" s="17"/>
      <c r="B113" s="18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</row>
    <row r="114" spans="1:65" ht="6.75" customHeight="1">
      <c r="A114" s="17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18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</row>
    <row r="115" spans="1:65" ht="11.25" customHeight="1"/>
    <row r="116" spans="1:65" ht="11.25" customHeight="1"/>
    <row r="117" spans="1:65" ht="11.25" customHeight="1"/>
    <row r="118" spans="1:65" ht="6.75" customHeight="1">
      <c r="A118" s="17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18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</row>
    <row r="119" spans="1:65" ht="24.75" customHeight="1">
      <c r="A119" s="17"/>
      <c r="B119" s="18"/>
      <c r="C119" s="6" t="s">
        <v>101</v>
      </c>
      <c r="D119" s="17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</row>
    <row r="120" spans="1:65" ht="6.75" customHeight="1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18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</row>
    <row r="121" spans="1:65" ht="12" customHeight="1">
      <c r="A121" s="17"/>
      <c r="B121" s="18"/>
      <c r="C121" s="12" t="s">
        <v>14</v>
      </c>
      <c r="D121" s="17"/>
      <c r="E121" s="17"/>
      <c r="F121" s="17"/>
      <c r="G121" s="17"/>
      <c r="H121" s="17"/>
      <c r="I121" s="17"/>
      <c r="J121" s="17"/>
      <c r="K121" s="17"/>
      <c r="L121" s="18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</row>
    <row r="122" spans="1:65" ht="16.5" customHeight="1">
      <c r="A122" s="17"/>
      <c r="B122" s="18"/>
      <c r="C122" s="17"/>
      <c r="D122" s="17"/>
      <c r="E122" s="189" t="str">
        <f>E7</f>
        <v>ZŠ Železničná 14, Bratislava- Modernizácia interiérových učební školy</v>
      </c>
      <c r="F122" s="159"/>
      <c r="G122" s="159"/>
      <c r="H122" s="159"/>
      <c r="I122" s="17"/>
      <c r="J122" s="17"/>
      <c r="K122" s="17"/>
      <c r="L122" s="18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</row>
    <row r="123" spans="1:65" ht="12" customHeight="1">
      <c r="A123" s="17"/>
      <c r="B123" s="18"/>
      <c r="C123" s="12" t="s">
        <v>78</v>
      </c>
      <c r="D123" s="17"/>
      <c r="E123" s="17"/>
      <c r="F123" s="17"/>
      <c r="G123" s="17"/>
      <c r="H123" s="17"/>
      <c r="I123" s="17"/>
      <c r="J123" s="17"/>
      <c r="K123" s="17"/>
      <c r="L123" s="18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</row>
    <row r="124" spans="1:65" ht="16.5" customHeight="1">
      <c r="A124" s="17"/>
      <c r="B124" s="18"/>
      <c r="C124" s="17"/>
      <c r="D124" s="17"/>
      <c r="E124" s="175" t="str">
        <f>E9</f>
        <v>SO 01 - Stavebné úpravy</v>
      </c>
      <c r="F124" s="159"/>
      <c r="G124" s="159"/>
      <c r="H124" s="159"/>
      <c r="I124" s="17"/>
      <c r="J124" s="17"/>
      <c r="K124" s="17"/>
      <c r="L124" s="18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</row>
    <row r="125" spans="1:65" ht="6.75" customHeight="1">
      <c r="A125" s="17"/>
      <c r="B125" s="18"/>
      <c r="C125" s="17"/>
      <c r="D125" s="17"/>
      <c r="E125" s="17"/>
      <c r="F125" s="17"/>
      <c r="G125" s="17"/>
      <c r="H125" s="17"/>
      <c r="I125" s="17"/>
      <c r="J125" s="17"/>
      <c r="K125" s="17"/>
      <c r="L125" s="1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</row>
    <row r="126" spans="1:65" ht="12" customHeight="1">
      <c r="A126" s="17"/>
      <c r="B126" s="18"/>
      <c r="C126" s="12" t="s">
        <v>17</v>
      </c>
      <c r="D126" s="17"/>
      <c r="E126" s="17"/>
      <c r="F126" s="10" t="str">
        <f>F12</f>
        <v>Železničná 14, Bratislava</v>
      </c>
      <c r="G126" s="17"/>
      <c r="H126" s="17"/>
      <c r="I126" s="12" t="s">
        <v>18</v>
      </c>
      <c r="J126" s="41" t="str">
        <f>IF(J12="","",J12)</f>
        <v/>
      </c>
      <c r="K126" s="17"/>
      <c r="L126" s="18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</row>
    <row r="127" spans="1:65" ht="6.75" customHeight="1">
      <c r="A127" s="17"/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</row>
    <row r="128" spans="1:65" ht="25.5" customHeight="1">
      <c r="A128" s="17"/>
      <c r="B128" s="18"/>
      <c r="C128" s="12" t="s">
        <v>19</v>
      </c>
      <c r="D128" s="17"/>
      <c r="E128" s="17"/>
      <c r="F128" s="10">
        <f>E15</f>
        <v>0</v>
      </c>
      <c r="G128" s="17"/>
      <c r="H128" s="17"/>
      <c r="I128" s="12" t="s">
        <v>23</v>
      </c>
      <c r="J128" s="15">
        <f>E21</f>
        <v>0</v>
      </c>
      <c r="K128" s="17"/>
      <c r="L128" s="18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</row>
    <row r="129" spans="1:65" ht="15" customHeight="1">
      <c r="A129" s="17"/>
      <c r="B129" s="18"/>
      <c r="C129" s="12" t="s">
        <v>22</v>
      </c>
      <c r="D129" s="17"/>
      <c r="E129" s="17"/>
      <c r="F129" s="10">
        <f>IF(E18="","",E18)</f>
        <v>0</v>
      </c>
      <c r="G129" s="17"/>
      <c r="H129" s="17"/>
      <c r="I129" s="12" t="s">
        <v>25</v>
      </c>
      <c r="J129" s="15">
        <f>E24</f>
        <v>0</v>
      </c>
      <c r="K129" s="17"/>
      <c r="L129" s="18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</row>
    <row r="130" spans="1:65" ht="9.75" customHeight="1">
      <c r="A130" s="17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</row>
    <row r="131" spans="1:65" ht="29.25" customHeight="1">
      <c r="A131" s="98"/>
      <c r="B131" s="99"/>
      <c r="C131" s="100" t="s">
        <v>102</v>
      </c>
      <c r="D131" s="101" t="s">
        <v>52</v>
      </c>
      <c r="E131" s="101" t="s">
        <v>48</v>
      </c>
      <c r="F131" s="101" t="s">
        <v>49</v>
      </c>
      <c r="G131" s="101" t="s">
        <v>103</v>
      </c>
      <c r="H131" s="101" t="s">
        <v>104</v>
      </c>
      <c r="I131" s="101" t="s">
        <v>105</v>
      </c>
      <c r="J131" s="102" t="s">
        <v>82</v>
      </c>
      <c r="K131" s="103" t="s">
        <v>106</v>
      </c>
      <c r="L131" s="99"/>
      <c r="M131" s="47" t="s">
        <v>1</v>
      </c>
      <c r="N131" s="48" t="s">
        <v>31</v>
      </c>
      <c r="O131" s="48" t="s">
        <v>107</v>
      </c>
      <c r="P131" s="48" t="s">
        <v>108</v>
      </c>
      <c r="Q131" s="48" t="s">
        <v>109</v>
      </c>
      <c r="R131" s="48" t="s">
        <v>110</v>
      </c>
      <c r="S131" s="48" t="s">
        <v>111</v>
      </c>
      <c r="T131" s="49" t="s">
        <v>112</v>
      </c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</row>
    <row r="132" spans="1:65" ht="22.5" customHeight="1">
      <c r="A132" s="17"/>
      <c r="B132" s="18"/>
      <c r="C132" s="53" t="s">
        <v>83</v>
      </c>
      <c r="D132" s="17"/>
      <c r="E132" s="17"/>
      <c r="F132" s="17"/>
      <c r="G132" s="17"/>
      <c r="H132" s="17"/>
      <c r="I132" s="17"/>
      <c r="J132" s="104">
        <f>J133+J153+J185</f>
        <v>0</v>
      </c>
      <c r="K132" s="17"/>
      <c r="L132" s="18"/>
      <c r="M132" s="50"/>
      <c r="N132" s="42"/>
      <c r="O132" s="42"/>
      <c r="P132" s="105" t="e">
        <f>P133+P153+P185</f>
        <v>#REF!</v>
      </c>
      <c r="Q132" s="42"/>
      <c r="R132" s="105" t="e">
        <f>R133+R153+R185</f>
        <v>#REF!</v>
      </c>
      <c r="S132" s="42"/>
      <c r="T132" s="106" t="e">
        <f>T133+T153+T185</f>
        <v>#REF!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2" t="s">
        <v>66</v>
      </c>
      <c r="AU132" s="2" t="s">
        <v>84</v>
      </c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07" t="e">
        <f>BK133+BK153+BK185</f>
        <v>#REF!</v>
      </c>
      <c r="BL132" s="17"/>
      <c r="BM132" s="17"/>
    </row>
    <row r="133" spans="1:65" ht="25.5" customHeight="1">
      <c r="A133" s="108"/>
      <c r="B133" s="109"/>
      <c r="C133" s="108"/>
      <c r="D133" s="110" t="s">
        <v>66</v>
      </c>
      <c r="E133" s="111" t="s">
        <v>113</v>
      </c>
      <c r="F133" s="111" t="s">
        <v>114</v>
      </c>
      <c r="G133" s="108"/>
      <c r="H133" s="108"/>
      <c r="I133" s="108"/>
      <c r="J133" s="112">
        <f>J134+J151+J141</f>
        <v>0</v>
      </c>
      <c r="K133" s="108"/>
      <c r="L133" s="109"/>
      <c r="M133" s="113"/>
      <c r="N133" s="108"/>
      <c r="O133" s="108"/>
      <c r="P133" s="114" t="e">
        <f>#REF!+#REF!+#REF!+P134+P141+P151</f>
        <v>#REF!</v>
      </c>
      <c r="Q133" s="108"/>
      <c r="R133" s="114" t="e">
        <f>#REF!+#REF!+#REF!+R134+R141+R151</f>
        <v>#REF!</v>
      </c>
      <c r="S133" s="108"/>
      <c r="T133" s="115" t="e">
        <f>#REF!+#REF!+#REF!+T134+T141+T151</f>
        <v>#REF!</v>
      </c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10" t="s">
        <v>75</v>
      </c>
      <c r="AS133" s="108"/>
      <c r="AT133" s="116" t="s">
        <v>66</v>
      </c>
      <c r="AU133" s="116" t="s">
        <v>67</v>
      </c>
      <c r="AV133" s="108"/>
      <c r="AW133" s="108"/>
      <c r="AX133" s="108"/>
      <c r="AY133" s="110" t="s">
        <v>115</v>
      </c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17" t="e">
        <f>#REF!+#REF!+#REF!+BK134+BK141+BK151</f>
        <v>#REF!</v>
      </c>
      <c r="BL133" s="108"/>
      <c r="BM133" s="108"/>
    </row>
    <row r="134" spans="1:65" ht="22.5" customHeight="1">
      <c r="A134" s="108"/>
      <c r="B134" s="109"/>
      <c r="C134" s="108"/>
      <c r="D134" s="110" t="s">
        <v>66</v>
      </c>
      <c r="E134" s="118" t="s">
        <v>116</v>
      </c>
      <c r="F134" s="118" t="s">
        <v>117</v>
      </c>
      <c r="G134" s="108"/>
      <c r="H134" s="108"/>
      <c r="I134" s="108"/>
      <c r="J134" s="119">
        <f>SUM(J135:J140)</f>
        <v>0</v>
      </c>
      <c r="K134" s="108"/>
      <c r="L134" s="109"/>
      <c r="M134" s="113"/>
      <c r="N134" s="108"/>
      <c r="O134" s="108"/>
      <c r="P134" s="114">
        <f>SUM(P135:P140)</f>
        <v>0</v>
      </c>
      <c r="Q134" s="108"/>
      <c r="R134" s="114">
        <f>SUM(R135:R140)</f>
        <v>17.717681299999999</v>
      </c>
      <c r="S134" s="108"/>
      <c r="T134" s="115">
        <f>SUM(T135:T140)</f>
        <v>0</v>
      </c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10" t="s">
        <v>75</v>
      </c>
      <c r="AS134" s="108"/>
      <c r="AT134" s="116" t="s">
        <v>66</v>
      </c>
      <c r="AU134" s="116" t="s">
        <v>75</v>
      </c>
      <c r="AV134" s="108"/>
      <c r="AW134" s="108"/>
      <c r="AX134" s="108"/>
      <c r="AY134" s="110" t="s">
        <v>115</v>
      </c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17">
        <f>SUM(BK135:BK140)</f>
        <v>0</v>
      </c>
      <c r="BL134" s="108"/>
      <c r="BM134" s="108"/>
    </row>
    <row r="135" spans="1:65" ht="24" customHeight="1">
      <c r="A135" s="17"/>
      <c r="B135" s="18"/>
      <c r="C135" s="120">
        <v>1</v>
      </c>
      <c r="D135" s="120" t="s">
        <v>118</v>
      </c>
      <c r="E135" s="121" t="s">
        <v>119</v>
      </c>
      <c r="F135" s="122" t="s">
        <v>120</v>
      </c>
      <c r="G135" s="123" t="s">
        <v>121</v>
      </c>
      <c r="H135" s="124">
        <v>206.79</v>
      </c>
      <c r="I135" s="125"/>
      <c r="J135" s="126">
        <f t="shared" ref="J135:J140" si="4">ROUND(I135*H135,2)</f>
        <v>0</v>
      </c>
      <c r="K135" s="127"/>
      <c r="L135" s="18"/>
      <c r="M135" s="128" t="s">
        <v>1</v>
      </c>
      <c r="N135" s="129" t="s">
        <v>33</v>
      </c>
      <c r="O135" s="17"/>
      <c r="P135" s="130">
        <f t="shared" ref="P135:P136" si="5">O135*H135</f>
        <v>0</v>
      </c>
      <c r="Q135" s="130">
        <v>1.119E-2</v>
      </c>
      <c r="R135" s="130">
        <f t="shared" ref="R135:R136" si="6">Q135*H135</f>
        <v>2.3139800999999998</v>
      </c>
      <c r="S135" s="130">
        <v>0</v>
      </c>
      <c r="T135" s="131">
        <f t="shared" ref="T135:T136" si="7">S135*H135</f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32" t="s">
        <v>122</v>
      </c>
      <c r="AS135" s="17"/>
      <c r="AT135" s="132" t="s">
        <v>118</v>
      </c>
      <c r="AU135" s="132" t="s">
        <v>123</v>
      </c>
      <c r="AV135" s="17"/>
      <c r="AW135" s="17"/>
      <c r="AX135" s="17"/>
      <c r="AY135" s="2" t="s">
        <v>115</v>
      </c>
      <c r="AZ135" s="17"/>
      <c r="BA135" s="17"/>
      <c r="BB135" s="17"/>
      <c r="BC135" s="17"/>
      <c r="BD135" s="17"/>
      <c r="BE135" s="133">
        <f t="shared" ref="BE135:BE136" si="8">IF(N135="základná",J135,0)</f>
        <v>0</v>
      </c>
      <c r="BF135" s="133">
        <f t="shared" ref="BF135:BF136" si="9">IF(N135="znížená",J135,0)</f>
        <v>0</v>
      </c>
      <c r="BG135" s="133">
        <f t="shared" ref="BG135:BG136" si="10">IF(N135="zákl. prenesená",J135,0)</f>
        <v>0</v>
      </c>
      <c r="BH135" s="133">
        <f t="shared" ref="BH135:BH136" si="11">IF(N135="zníž. prenesená",J135,0)</f>
        <v>0</v>
      </c>
      <c r="BI135" s="133">
        <f t="shared" ref="BI135:BI136" si="12">IF(N135="nulová",J135,0)</f>
        <v>0</v>
      </c>
      <c r="BJ135" s="2" t="s">
        <v>123</v>
      </c>
      <c r="BK135" s="133">
        <f t="shared" ref="BK135:BK136" si="13">ROUND(I135*H135,2)</f>
        <v>0</v>
      </c>
      <c r="BL135" s="2" t="s">
        <v>122</v>
      </c>
      <c r="BM135" s="132" t="s">
        <v>124</v>
      </c>
    </row>
    <row r="136" spans="1:65" ht="24" customHeight="1">
      <c r="A136" s="17"/>
      <c r="B136" s="18"/>
      <c r="C136" s="120">
        <v>2</v>
      </c>
      <c r="D136" s="120" t="s">
        <v>118</v>
      </c>
      <c r="E136" s="121" t="s">
        <v>125</v>
      </c>
      <c r="F136" s="122" t="s">
        <v>126</v>
      </c>
      <c r="G136" s="123" t="s">
        <v>121</v>
      </c>
      <c r="H136" s="124">
        <v>2067.9299999999998</v>
      </c>
      <c r="I136" s="125"/>
      <c r="J136" s="126">
        <f t="shared" si="4"/>
        <v>0</v>
      </c>
      <c r="K136" s="127"/>
      <c r="L136" s="18"/>
      <c r="M136" s="128" t="s">
        <v>1</v>
      </c>
      <c r="N136" s="129" t="s">
        <v>33</v>
      </c>
      <c r="O136" s="17"/>
      <c r="P136" s="130">
        <f t="shared" si="5"/>
        <v>0</v>
      </c>
      <c r="Q136" s="130">
        <v>2.0000000000000001E-4</v>
      </c>
      <c r="R136" s="130">
        <f t="shared" si="6"/>
        <v>0.41358600000000001</v>
      </c>
      <c r="S136" s="130">
        <v>0</v>
      </c>
      <c r="T136" s="131">
        <f t="shared" si="7"/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32" t="s">
        <v>122</v>
      </c>
      <c r="AS136" s="17"/>
      <c r="AT136" s="132" t="s">
        <v>118</v>
      </c>
      <c r="AU136" s="132" t="s">
        <v>123</v>
      </c>
      <c r="AV136" s="17"/>
      <c r="AW136" s="17"/>
      <c r="AX136" s="17"/>
      <c r="AY136" s="2" t="s">
        <v>115</v>
      </c>
      <c r="AZ136" s="17"/>
      <c r="BA136" s="17"/>
      <c r="BB136" s="17"/>
      <c r="BC136" s="17"/>
      <c r="BD136" s="17"/>
      <c r="BE136" s="133">
        <f t="shared" si="8"/>
        <v>0</v>
      </c>
      <c r="BF136" s="133">
        <f t="shared" si="9"/>
        <v>0</v>
      </c>
      <c r="BG136" s="133">
        <f t="shared" si="10"/>
        <v>0</v>
      </c>
      <c r="BH136" s="133">
        <f t="shared" si="11"/>
        <v>0</v>
      </c>
      <c r="BI136" s="133">
        <f t="shared" si="12"/>
        <v>0</v>
      </c>
      <c r="BJ136" s="2" t="s">
        <v>123</v>
      </c>
      <c r="BK136" s="133">
        <f t="shared" si="13"/>
        <v>0</v>
      </c>
      <c r="BL136" s="2" t="s">
        <v>122</v>
      </c>
      <c r="BM136" s="132" t="s">
        <v>127</v>
      </c>
    </row>
    <row r="137" spans="1:65" ht="24" customHeight="1">
      <c r="A137" s="17"/>
      <c r="B137" s="18"/>
      <c r="C137" s="120">
        <v>3</v>
      </c>
      <c r="D137" s="120" t="s">
        <v>118</v>
      </c>
      <c r="E137" s="134" t="s">
        <v>128</v>
      </c>
      <c r="F137" s="135" t="s">
        <v>129</v>
      </c>
      <c r="G137" s="123" t="s">
        <v>121</v>
      </c>
      <c r="H137" s="124">
        <v>524</v>
      </c>
      <c r="I137" s="125"/>
      <c r="J137" s="126">
        <f t="shared" si="4"/>
        <v>0</v>
      </c>
      <c r="K137" s="127"/>
      <c r="L137" s="18"/>
      <c r="M137" s="128"/>
      <c r="N137" s="129"/>
      <c r="O137" s="17"/>
      <c r="P137" s="130"/>
      <c r="Q137" s="130"/>
      <c r="R137" s="130"/>
      <c r="S137" s="130"/>
      <c r="T137" s="131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32"/>
      <c r="AS137" s="17"/>
      <c r="AT137" s="132"/>
      <c r="AU137" s="132"/>
      <c r="AV137" s="17"/>
      <c r="AW137" s="17"/>
      <c r="AX137" s="17"/>
      <c r="AY137" s="2"/>
      <c r="AZ137" s="17"/>
      <c r="BA137" s="17"/>
      <c r="BB137" s="17"/>
      <c r="BC137" s="17"/>
      <c r="BD137" s="17"/>
      <c r="BE137" s="133"/>
      <c r="BF137" s="133"/>
      <c r="BG137" s="133"/>
      <c r="BH137" s="133"/>
      <c r="BI137" s="133"/>
      <c r="BJ137" s="2"/>
      <c r="BK137" s="133"/>
      <c r="BL137" s="2"/>
      <c r="BM137" s="132"/>
    </row>
    <row r="138" spans="1:65" ht="24" customHeight="1">
      <c r="A138" s="17"/>
      <c r="B138" s="18"/>
      <c r="C138" s="120">
        <v>4</v>
      </c>
      <c r="D138" s="120" t="s">
        <v>118</v>
      </c>
      <c r="E138" s="121" t="s">
        <v>130</v>
      </c>
      <c r="F138" s="122" t="s">
        <v>131</v>
      </c>
      <c r="G138" s="123" t="s">
        <v>121</v>
      </c>
      <c r="H138" s="124">
        <v>1257.56</v>
      </c>
      <c r="I138" s="125"/>
      <c r="J138" s="126">
        <f t="shared" si="4"/>
        <v>0</v>
      </c>
      <c r="K138" s="127"/>
      <c r="L138" s="18"/>
      <c r="M138" s="128" t="s">
        <v>1</v>
      </c>
      <c r="N138" s="129" t="s">
        <v>33</v>
      </c>
      <c r="O138" s="17"/>
      <c r="P138" s="130">
        <f t="shared" ref="P138:P140" si="14">O138*H138</f>
        <v>0</v>
      </c>
      <c r="Q138" s="130">
        <v>0</v>
      </c>
      <c r="R138" s="130">
        <f t="shared" ref="R138:R140" si="15">Q138*H138</f>
        <v>0</v>
      </c>
      <c r="S138" s="130">
        <v>0</v>
      </c>
      <c r="T138" s="131">
        <f t="shared" ref="T138:T140" si="16">S138*H138</f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32" t="s">
        <v>122</v>
      </c>
      <c r="AS138" s="17"/>
      <c r="AT138" s="132" t="s">
        <v>118</v>
      </c>
      <c r="AU138" s="132" t="s">
        <v>123</v>
      </c>
      <c r="AV138" s="17"/>
      <c r="AW138" s="17"/>
      <c r="AX138" s="17"/>
      <c r="AY138" s="2" t="s">
        <v>115</v>
      </c>
      <c r="AZ138" s="17"/>
      <c r="BA138" s="17"/>
      <c r="BB138" s="17"/>
      <c r="BC138" s="17"/>
      <c r="BD138" s="17"/>
      <c r="BE138" s="133">
        <f t="shared" ref="BE138:BE140" si="17">IF(N138="základná",J138,0)</f>
        <v>0</v>
      </c>
      <c r="BF138" s="133">
        <f t="shared" ref="BF138:BF140" si="18">IF(N138="znížená",J138,0)</f>
        <v>0</v>
      </c>
      <c r="BG138" s="133">
        <f t="shared" ref="BG138:BG140" si="19">IF(N138="zákl. prenesená",J138,0)</f>
        <v>0</v>
      </c>
      <c r="BH138" s="133">
        <f t="shared" ref="BH138:BH140" si="20">IF(N138="zníž. prenesená",J138,0)</f>
        <v>0</v>
      </c>
      <c r="BI138" s="133">
        <f t="shared" ref="BI138:BI140" si="21">IF(N138="nulová",J138,0)</f>
        <v>0</v>
      </c>
      <c r="BJ138" s="2" t="s">
        <v>123</v>
      </c>
      <c r="BK138" s="133">
        <f t="shared" ref="BK138:BK140" si="22">ROUND(I138*H138,2)</f>
        <v>0</v>
      </c>
      <c r="BL138" s="2" t="s">
        <v>122</v>
      </c>
      <c r="BM138" s="132" t="s">
        <v>132</v>
      </c>
    </row>
    <row r="139" spans="1:65" ht="24" customHeight="1">
      <c r="A139" s="17"/>
      <c r="B139" s="18"/>
      <c r="C139" s="136">
        <v>5</v>
      </c>
      <c r="D139" s="136" t="s">
        <v>133</v>
      </c>
      <c r="E139" s="137" t="s">
        <v>134</v>
      </c>
      <c r="F139" s="138" t="s">
        <v>135</v>
      </c>
      <c r="G139" s="139" t="s">
        <v>136</v>
      </c>
      <c r="H139" s="140">
        <v>628.78</v>
      </c>
      <c r="I139" s="141"/>
      <c r="J139" s="142">
        <f t="shared" si="4"/>
        <v>0</v>
      </c>
      <c r="K139" s="143"/>
      <c r="L139" s="144"/>
      <c r="M139" s="145" t="s">
        <v>1</v>
      </c>
      <c r="N139" s="146" t="s">
        <v>33</v>
      </c>
      <c r="O139" s="17"/>
      <c r="P139" s="130">
        <f t="shared" si="14"/>
        <v>0</v>
      </c>
      <c r="Q139" s="130">
        <v>1E-3</v>
      </c>
      <c r="R139" s="130">
        <f t="shared" si="15"/>
        <v>0.62878000000000001</v>
      </c>
      <c r="S139" s="130">
        <v>0</v>
      </c>
      <c r="T139" s="131">
        <f t="shared" si="16"/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32" t="s">
        <v>137</v>
      </c>
      <c r="AS139" s="17"/>
      <c r="AT139" s="132" t="s">
        <v>133</v>
      </c>
      <c r="AU139" s="132" t="s">
        <v>123</v>
      </c>
      <c r="AV139" s="17"/>
      <c r="AW139" s="17"/>
      <c r="AX139" s="17"/>
      <c r="AY139" s="2" t="s">
        <v>115</v>
      </c>
      <c r="AZ139" s="17"/>
      <c r="BA139" s="17"/>
      <c r="BB139" s="17"/>
      <c r="BC139" s="17"/>
      <c r="BD139" s="17"/>
      <c r="BE139" s="133">
        <f t="shared" si="17"/>
        <v>0</v>
      </c>
      <c r="BF139" s="133">
        <f t="shared" si="18"/>
        <v>0</v>
      </c>
      <c r="BG139" s="133">
        <f t="shared" si="19"/>
        <v>0</v>
      </c>
      <c r="BH139" s="133">
        <f t="shared" si="20"/>
        <v>0</v>
      </c>
      <c r="BI139" s="133">
        <f t="shared" si="21"/>
        <v>0</v>
      </c>
      <c r="BJ139" s="2" t="s">
        <v>123</v>
      </c>
      <c r="BK139" s="133">
        <f t="shared" si="22"/>
        <v>0</v>
      </c>
      <c r="BL139" s="2" t="s">
        <v>122</v>
      </c>
      <c r="BM139" s="132" t="s">
        <v>138</v>
      </c>
    </row>
    <row r="140" spans="1:65" ht="24" customHeight="1">
      <c r="A140" s="17"/>
      <c r="B140" s="18"/>
      <c r="C140" s="120">
        <v>6</v>
      </c>
      <c r="D140" s="120" t="s">
        <v>118</v>
      </c>
      <c r="E140" s="121" t="s">
        <v>139</v>
      </c>
      <c r="F140" s="122" t="s">
        <v>140</v>
      </c>
      <c r="G140" s="123" t="s">
        <v>121</v>
      </c>
      <c r="H140" s="124">
        <v>1257.56</v>
      </c>
      <c r="I140" s="125"/>
      <c r="J140" s="126">
        <f t="shared" si="4"/>
        <v>0</v>
      </c>
      <c r="K140" s="127"/>
      <c r="L140" s="18"/>
      <c r="M140" s="128" t="s">
        <v>1</v>
      </c>
      <c r="N140" s="129" t="s">
        <v>33</v>
      </c>
      <c r="O140" s="17"/>
      <c r="P140" s="130">
        <f t="shared" si="14"/>
        <v>0</v>
      </c>
      <c r="Q140" s="130">
        <v>1.142E-2</v>
      </c>
      <c r="R140" s="130">
        <f t="shared" si="15"/>
        <v>14.361335199999999</v>
      </c>
      <c r="S140" s="130">
        <v>0</v>
      </c>
      <c r="T140" s="131">
        <f t="shared" si="16"/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32" t="s">
        <v>122</v>
      </c>
      <c r="AS140" s="17"/>
      <c r="AT140" s="132" t="s">
        <v>118</v>
      </c>
      <c r="AU140" s="132" t="s">
        <v>123</v>
      </c>
      <c r="AV140" s="17"/>
      <c r="AW140" s="17"/>
      <c r="AX140" s="17"/>
      <c r="AY140" s="2" t="s">
        <v>115</v>
      </c>
      <c r="AZ140" s="17"/>
      <c r="BA140" s="17"/>
      <c r="BB140" s="17"/>
      <c r="BC140" s="17"/>
      <c r="BD140" s="17"/>
      <c r="BE140" s="133">
        <f t="shared" si="17"/>
        <v>0</v>
      </c>
      <c r="BF140" s="133">
        <f t="shared" si="18"/>
        <v>0</v>
      </c>
      <c r="BG140" s="133">
        <f t="shared" si="19"/>
        <v>0</v>
      </c>
      <c r="BH140" s="133">
        <f t="shared" si="20"/>
        <v>0</v>
      </c>
      <c r="BI140" s="133">
        <f t="shared" si="21"/>
        <v>0</v>
      </c>
      <c r="BJ140" s="2" t="s">
        <v>123</v>
      </c>
      <c r="BK140" s="133">
        <f t="shared" si="22"/>
        <v>0</v>
      </c>
      <c r="BL140" s="2" t="s">
        <v>122</v>
      </c>
      <c r="BM140" s="132" t="s">
        <v>141</v>
      </c>
    </row>
    <row r="141" spans="1:65" ht="22.5" customHeight="1">
      <c r="A141" s="108"/>
      <c r="B141" s="109"/>
      <c r="C141" s="108"/>
      <c r="D141" s="110" t="s">
        <v>66</v>
      </c>
      <c r="E141" s="118" t="s">
        <v>142</v>
      </c>
      <c r="F141" s="118" t="s">
        <v>143</v>
      </c>
      <c r="G141" s="108"/>
      <c r="H141" s="108"/>
      <c r="I141" s="108"/>
      <c r="J141" s="119">
        <f>SUM(J142:J150)</f>
        <v>0</v>
      </c>
      <c r="K141" s="108"/>
      <c r="L141" s="109"/>
      <c r="M141" s="113"/>
      <c r="N141" s="108"/>
      <c r="O141" s="108"/>
      <c r="P141" s="114" t="e">
        <f>SUM(P142:P150)</f>
        <v>#REF!</v>
      </c>
      <c r="Q141" s="108"/>
      <c r="R141" s="114" t="e">
        <f>SUM(R142:R150)</f>
        <v>#REF!</v>
      </c>
      <c r="S141" s="108"/>
      <c r="T141" s="115" t="e">
        <f>SUM(T142:T150)</f>
        <v>#REF!</v>
      </c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10" t="s">
        <v>75</v>
      </c>
      <c r="AS141" s="108"/>
      <c r="AT141" s="116" t="s">
        <v>66</v>
      </c>
      <c r="AU141" s="116" t="s">
        <v>75</v>
      </c>
      <c r="AV141" s="108"/>
      <c r="AW141" s="108"/>
      <c r="AX141" s="108"/>
      <c r="AY141" s="110" t="s">
        <v>115</v>
      </c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17" t="e">
        <f>SUM(BK142:BK150)</f>
        <v>#REF!</v>
      </c>
      <c r="BL141" s="108"/>
      <c r="BM141" s="108"/>
    </row>
    <row r="142" spans="1:65" ht="24" customHeight="1">
      <c r="A142" s="17"/>
      <c r="B142" s="18"/>
      <c r="C142" s="120">
        <v>7</v>
      </c>
      <c r="D142" s="120" t="s">
        <v>118</v>
      </c>
      <c r="E142" s="121" t="s">
        <v>144</v>
      </c>
      <c r="F142" s="122" t="s">
        <v>145</v>
      </c>
      <c r="G142" s="123" t="s">
        <v>121</v>
      </c>
      <c r="H142" s="124">
        <v>1550</v>
      </c>
      <c r="I142" s="125"/>
      <c r="J142" s="126">
        <f t="shared" ref="J142:J150" si="23">ROUND(H142*I142,2)</f>
        <v>0</v>
      </c>
      <c r="K142" s="127"/>
      <c r="L142" s="18"/>
      <c r="M142" s="128" t="s">
        <v>1</v>
      </c>
      <c r="N142" s="129" t="s">
        <v>33</v>
      </c>
      <c r="O142" s="17"/>
      <c r="P142" s="130">
        <f>O142*H142</f>
        <v>0</v>
      </c>
      <c r="Q142" s="130">
        <v>1.5299999999999999E-3</v>
      </c>
      <c r="R142" s="130">
        <f>Q142*H142</f>
        <v>2.3714999999999997</v>
      </c>
      <c r="S142" s="130">
        <v>0</v>
      </c>
      <c r="T142" s="131">
        <f>S142*H142</f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32" t="s">
        <v>122</v>
      </c>
      <c r="AS142" s="17"/>
      <c r="AT142" s="132" t="s">
        <v>118</v>
      </c>
      <c r="AU142" s="132" t="s">
        <v>123</v>
      </c>
      <c r="AV142" s="17"/>
      <c r="AW142" s="17"/>
      <c r="AX142" s="17"/>
      <c r="AY142" s="2" t="s">
        <v>115</v>
      </c>
      <c r="AZ142" s="17"/>
      <c r="BA142" s="17"/>
      <c r="BB142" s="17"/>
      <c r="BC142" s="17"/>
      <c r="BD142" s="17"/>
      <c r="BE142" s="133">
        <f t="shared" ref="BE142:BE150" si="24">IF(N142="základná",J142,0)</f>
        <v>0</v>
      </c>
      <c r="BF142" s="133">
        <f t="shared" ref="BF142:BF150" si="25">IF(N142="znížená",J142,0)</f>
        <v>0</v>
      </c>
      <c r="BG142" s="133">
        <f t="shared" ref="BG142:BG150" si="26">IF(N142="zákl. prenesená",J142,0)</f>
        <v>0</v>
      </c>
      <c r="BH142" s="133">
        <f t="shared" ref="BH142:BH150" si="27">IF(N142="zníž. prenesená",J142,0)</f>
        <v>0</v>
      </c>
      <c r="BI142" s="133">
        <f t="shared" ref="BI142:BI150" si="28">IF(N142="nulová",J142,0)</f>
        <v>0</v>
      </c>
      <c r="BJ142" s="2" t="s">
        <v>123</v>
      </c>
      <c r="BK142" s="133">
        <f>ROUND(I142*H142,2)</f>
        <v>0</v>
      </c>
      <c r="BL142" s="2" t="s">
        <v>122</v>
      </c>
      <c r="BM142" s="132" t="s">
        <v>146</v>
      </c>
    </row>
    <row r="143" spans="1:65" ht="24" customHeight="1">
      <c r="A143" s="17"/>
      <c r="B143" s="18"/>
      <c r="C143" s="120">
        <v>8</v>
      </c>
      <c r="D143" s="120" t="s">
        <v>118</v>
      </c>
      <c r="E143" s="121" t="s">
        <v>147</v>
      </c>
      <c r="F143" s="122" t="s">
        <v>148</v>
      </c>
      <c r="G143" s="123" t="s">
        <v>121</v>
      </c>
      <c r="H143" s="124">
        <v>1257.56</v>
      </c>
      <c r="I143" s="125"/>
      <c r="J143" s="126">
        <f t="shared" si="23"/>
        <v>0</v>
      </c>
      <c r="K143" s="127"/>
      <c r="L143" s="18"/>
      <c r="M143" s="128" t="s">
        <v>1</v>
      </c>
      <c r="N143" s="129" t="s">
        <v>33</v>
      </c>
      <c r="O143" s="17"/>
      <c r="P143" s="130" t="e">
        <f t="shared" ref="P143:P144" si="29">O143*#REF!</f>
        <v>#REF!</v>
      </c>
      <c r="Q143" s="130">
        <v>1.0000000000000001E-5</v>
      </c>
      <c r="R143" s="130" t="e">
        <f t="shared" ref="R143:R144" si="30">Q143*#REF!</f>
        <v>#REF!</v>
      </c>
      <c r="S143" s="130">
        <v>6.0000000000000001E-3</v>
      </c>
      <c r="T143" s="131" t="e">
        <f t="shared" ref="T143:T144" si="31">S143*#REF!</f>
        <v>#REF!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32" t="s">
        <v>122</v>
      </c>
      <c r="AS143" s="17"/>
      <c r="AT143" s="132" t="s">
        <v>118</v>
      </c>
      <c r="AU143" s="132" t="s">
        <v>123</v>
      </c>
      <c r="AV143" s="17"/>
      <c r="AW143" s="17"/>
      <c r="AX143" s="17"/>
      <c r="AY143" s="2" t="s">
        <v>115</v>
      </c>
      <c r="AZ143" s="17"/>
      <c r="BA143" s="17"/>
      <c r="BB143" s="17"/>
      <c r="BC143" s="17"/>
      <c r="BD143" s="17"/>
      <c r="BE143" s="133">
        <f t="shared" si="24"/>
        <v>0</v>
      </c>
      <c r="BF143" s="133">
        <f t="shared" si="25"/>
        <v>0</v>
      </c>
      <c r="BG143" s="133">
        <f t="shared" si="26"/>
        <v>0</v>
      </c>
      <c r="BH143" s="133">
        <f t="shared" si="27"/>
        <v>0</v>
      </c>
      <c r="BI143" s="133">
        <f t="shared" si="28"/>
        <v>0</v>
      </c>
      <c r="BJ143" s="2" t="s">
        <v>123</v>
      </c>
      <c r="BK143" s="133" t="e">
        <f t="shared" ref="BK143:BK144" si="32">ROUND(I143*#REF!,2)</f>
        <v>#REF!</v>
      </c>
      <c r="BL143" s="2" t="s">
        <v>122</v>
      </c>
      <c r="BM143" s="132" t="s">
        <v>149</v>
      </c>
    </row>
    <row r="144" spans="1:65" ht="24" customHeight="1">
      <c r="A144" s="17"/>
      <c r="B144" s="18"/>
      <c r="C144" s="120">
        <v>9</v>
      </c>
      <c r="D144" s="120" t="s">
        <v>118</v>
      </c>
      <c r="E144" s="121" t="s">
        <v>150</v>
      </c>
      <c r="F144" s="122" t="s">
        <v>151</v>
      </c>
      <c r="G144" s="123" t="s">
        <v>121</v>
      </c>
      <c r="H144" s="124">
        <v>206.79</v>
      </c>
      <c r="I144" s="125"/>
      <c r="J144" s="126">
        <f t="shared" si="23"/>
        <v>0</v>
      </c>
      <c r="K144" s="127"/>
      <c r="L144" s="18"/>
      <c r="M144" s="128" t="s">
        <v>1</v>
      </c>
      <c r="N144" s="129" t="s">
        <v>33</v>
      </c>
      <c r="O144" s="17"/>
      <c r="P144" s="130" t="e">
        <f t="shared" si="29"/>
        <v>#REF!</v>
      </c>
      <c r="Q144" s="130">
        <v>0</v>
      </c>
      <c r="R144" s="130" t="e">
        <f t="shared" si="30"/>
        <v>#REF!</v>
      </c>
      <c r="S144" s="130">
        <v>0.01</v>
      </c>
      <c r="T144" s="131" t="e">
        <f t="shared" si="31"/>
        <v>#REF!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32" t="s">
        <v>122</v>
      </c>
      <c r="AS144" s="17"/>
      <c r="AT144" s="132" t="s">
        <v>118</v>
      </c>
      <c r="AU144" s="132" t="s">
        <v>123</v>
      </c>
      <c r="AV144" s="17"/>
      <c r="AW144" s="17"/>
      <c r="AX144" s="17"/>
      <c r="AY144" s="2" t="s">
        <v>115</v>
      </c>
      <c r="AZ144" s="17"/>
      <c r="BA144" s="17"/>
      <c r="BB144" s="17"/>
      <c r="BC144" s="17"/>
      <c r="BD144" s="17"/>
      <c r="BE144" s="133">
        <f t="shared" si="24"/>
        <v>0</v>
      </c>
      <c r="BF144" s="133">
        <f t="shared" si="25"/>
        <v>0</v>
      </c>
      <c r="BG144" s="133">
        <f t="shared" si="26"/>
        <v>0</v>
      </c>
      <c r="BH144" s="133">
        <f t="shared" si="27"/>
        <v>0</v>
      </c>
      <c r="BI144" s="133">
        <f t="shared" si="28"/>
        <v>0</v>
      </c>
      <c r="BJ144" s="2" t="s">
        <v>123</v>
      </c>
      <c r="BK144" s="133" t="e">
        <f t="shared" si="32"/>
        <v>#REF!</v>
      </c>
      <c r="BL144" s="2" t="s">
        <v>122</v>
      </c>
      <c r="BM144" s="132" t="s">
        <v>152</v>
      </c>
    </row>
    <row r="145" spans="1:65" ht="37.5" customHeight="1">
      <c r="A145" s="17"/>
      <c r="B145" s="18"/>
      <c r="C145" s="120">
        <v>10</v>
      </c>
      <c r="D145" s="120" t="s">
        <v>118</v>
      </c>
      <c r="E145" s="121" t="s">
        <v>153</v>
      </c>
      <c r="F145" s="122" t="s">
        <v>154</v>
      </c>
      <c r="G145" s="123" t="s">
        <v>121</v>
      </c>
      <c r="H145" s="124">
        <v>78.92</v>
      </c>
      <c r="I145" s="125"/>
      <c r="J145" s="126">
        <f t="shared" si="23"/>
        <v>0</v>
      </c>
      <c r="K145" s="127"/>
      <c r="L145" s="18"/>
      <c r="M145" s="128" t="s">
        <v>1</v>
      </c>
      <c r="N145" s="129" t="s">
        <v>33</v>
      </c>
      <c r="O145" s="17"/>
      <c r="P145" s="130">
        <f>O145*H144</f>
        <v>0</v>
      </c>
      <c r="Q145" s="130">
        <v>0</v>
      </c>
      <c r="R145" s="130">
        <f>Q145*H144</f>
        <v>0</v>
      </c>
      <c r="S145" s="130">
        <v>6.8000000000000005E-2</v>
      </c>
      <c r="T145" s="131">
        <f>S145*H144</f>
        <v>14.061720000000001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32" t="s">
        <v>122</v>
      </c>
      <c r="AS145" s="17"/>
      <c r="AT145" s="132" t="s">
        <v>118</v>
      </c>
      <c r="AU145" s="132" t="s">
        <v>123</v>
      </c>
      <c r="AV145" s="17"/>
      <c r="AW145" s="17"/>
      <c r="AX145" s="17"/>
      <c r="AY145" s="2" t="s">
        <v>115</v>
      </c>
      <c r="AZ145" s="17"/>
      <c r="BA145" s="17"/>
      <c r="BB145" s="17"/>
      <c r="BC145" s="17"/>
      <c r="BD145" s="17"/>
      <c r="BE145" s="133">
        <f t="shared" si="24"/>
        <v>0</v>
      </c>
      <c r="BF145" s="133">
        <f t="shared" si="25"/>
        <v>0</v>
      </c>
      <c r="BG145" s="133">
        <f t="shared" si="26"/>
        <v>0</v>
      </c>
      <c r="BH145" s="133">
        <f t="shared" si="27"/>
        <v>0</v>
      </c>
      <c r="BI145" s="133">
        <f t="shared" si="28"/>
        <v>0</v>
      </c>
      <c r="BJ145" s="2" t="s">
        <v>123</v>
      </c>
      <c r="BK145" s="133">
        <f>ROUND(I145*H144,2)</f>
        <v>0</v>
      </c>
      <c r="BL145" s="2" t="s">
        <v>122</v>
      </c>
      <c r="BM145" s="132" t="s">
        <v>155</v>
      </c>
    </row>
    <row r="146" spans="1:65" ht="24" customHeight="1">
      <c r="A146" s="17"/>
      <c r="B146" s="18"/>
      <c r="C146" s="120">
        <v>11</v>
      </c>
      <c r="D146" s="120" t="s">
        <v>118</v>
      </c>
      <c r="E146" s="121" t="s">
        <v>156</v>
      </c>
      <c r="F146" s="122" t="s">
        <v>157</v>
      </c>
      <c r="G146" s="123" t="s">
        <v>158</v>
      </c>
      <c r="H146" s="124">
        <v>8.15</v>
      </c>
      <c r="I146" s="125"/>
      <c r="J146" s="126">
        <f t="shared" si="23"/>
        <v>0</v>
      </c>
      <c r="K146" s="127"/>
      <c r="L146" s="18"/>
      <c r="M146" s="128" t="s">
        <v>1</v>
      </c>
      <c r="N146" s="129" t="s">
        <v>33</v>
      </c>
      <c r="O146" s="17"/>
      <c r="P146" s="130" t="e">
        <f>O146*#REF!</f>
        <v>#REF!</v>
      </c>
      <c r="Q146" s="130">
        <v>0</v>
      </c>
      <c r="R146" s="130" t="e">
        <f>Q146*#REF!</f>
        <v>#REF!</v>
      </c>
      <c r="S146" s="130">
        <v>0</v>
      </c>
      <c r="T146" s="131" t="e">
        <f>S146*#REF!</f>
        <v>#REF!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32" t="s">
        <v>122</v>
      </c>
      <c r="AS146" s="17"/>
      <c r="AT146" s="132" t="s">
        <v>118</v>
      </c>
      <c r="AU146" s="132" t="s">
        <v>123</v>
      </c>
      <c r="AV146" s="17"/>
      <c r="AW146" s="17"/>
      <c r="AX146" s="17"/>
      <c r="AY146" s="2" t="s">
        <v>115</v>
      </c>
      <c r="AZ146" s="17"/>
      <c r="BA146" s="17"/>
      <c r="BB146" s="17"/>
      <c r="BC146" s="17"/>
      <c r="BD146" s="17"/>
      <c r="BE146" s="133">
        <f t="shared" si="24"/>
        <v>0</v>
      </c>
      <c r="BF146" s="133">
        <f t="shared" si="25"/>
        <v>0</v>
      </c>
      <c r="BG146" s="133">
        <f t="shared" si="26"/>
        <v>0</v>
      </c>
      <c r="BH146" s="133">
        <f t="shared" si="27"/>
        <v>0</v>
      </c>
      <c r="BI146" s="133">
        <f t="shared" si="28"/>
        <v>0</v>
      </c>
      <c r="BJ146" s="2" t="s">
        <v>123</v>
      </c>
      <c r="BK146" s="133" t="e">
        <f>ROUND(I146*#REF!,2)</f>
        <v>#REF!</v>
      </c>
      <c r="BL146" s="2" t="s">
        <v>122</v>
      </c>
      <c r="BM146" s="132" t="s">
        <v>159</v>
      </c>
    </row>
    <row r="147" spans="1:65" ht="14.25" customHeight="1">
      <c r="A147" s="17"/>
      <c r="B147" s="18"/>
      <c r="C147" s="120">
        <v>12</v>
      </c>
      <c r="D147" s="120" t="s">
        <v>118</v>
      </c>
      <c r="E147" s="121" t="s">
        <v>160</v>
      </c>
      <c r="F147" s="122" t="s">
        <v>161</v>
      </c>
      <c r="G147" s="123" t="s">
        <v>158</v>
      </c>
      <c r="H147" s="124">
        <v>15.478999999999999</v>
      </c>
      <c r="I147" s="125"/>
      <c r="J147" s="126">
        <f t="shared" si="23"/>
        <v>0</v>
      </c>
      <c r="K147" s="127"/>
      <c r="L147" s="18"/>
      <c r="M147" s="128" t="s">
        <v>1</v>
      </c>
      <c r="N147" s="129" t="s">
        <v>33</v>
      </c>
      <c r="O147" s="17"/>
      <c r="P147" s="130">
        <f t="shared" ref="P147:P148" si="33">O147*H146</f>
        <v>0</v>
      </c>
      <c r="Q147" s="130">
        <v>0</v>
      </c>
      <c r="R147" s="130">
        <f t="shared" ref="R147:R148" si="34">Q147*H146</f>
        <v>0</v>
      </c>
      <c r="S147" s="130">
        <v>0</v>
      </c>
      <c r="T147" s="131">
        <f t="shared" ref="T147:T148" si="35">S147*H146</f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32" t="s">
        <v>122</v>
      </c>
      <c r="AS147" s="17"/>
      <c r="AT147" s="132" t="s">
        <v>118</v>
      </c>
      <c r="AU147" s="132" t="s">
        <v>123</v>
      </c>
      <c r="AV147" s="17"/>
      <c r="AW147" s="17"/>
      <c r="AX147" s="17"/>
      <c r="AY147" s="2" t="s">
        <v>115</v>
      </c>
      <c r="AZ147" s="17"/>
      <c r="BA147" s="17"/>
      <c r="BB147" s="17"/>
      <c r="BC147" s="17"/>
      <c r="BD147" s="17"/>
      <c r="BE147" s="133">
        <f t="shared" si="24"/>
        <v>0</v>
      </c>
      <c r="BF147" s="133">
        <f t="shared" si="25"/>
        <v>0</v>
      </c>
      <c r="BG147" s="133">
        <f t="shared" si="26"/>
        <v>0</v>
      </c>
      <c r="BH147" s="133">
        <f t="shared" si="27"/>
        <v>0</v>
      </c>
      <c r="BI147" s="133">
        <f t="shared" si="28"/>
        <v>0</v>
      </c>
      <c r="BJ147" s="2" t="s">
        <v>123</v>
      </c>
      <c r="BK147" s="133">
        <f t="shared" ref="BK147:BK148" si="36">ROUND(I147*H146,2)</f>
        <v>0</v>
      </c>
      <c r="BL147" s="2" t="s">
        <v>122</v>
      </c>
      <c r="BM147" s="132" t="s">
        <v>162</v>
      </c>
    </row>
    <row r="148" spans="1:65" ht="24" customHeight="1">
      <c r="A148" s="17"/>
      <c r="B148" s="18"/>
      <c r="C148" s="120">
        <v>13</v>
      </c>
      <c r="D148" s="120" t="s">
        <v>118</v>
      </c>
      <c r="E148" s="121" t="s">
        <v>163</v>
      </c>
      <c r="F148" s="122" t="s">
        <v>164</v>
      </c>
      <c r="G148" s="123" t="s">
        <v>158</v>
      </c>
      <c r="H148" s="147">
        <v>1547.943</v>
      </c>
      <c r="I148" s="125"/>
      <c r="J148" s="126">
        <f t="shared" si="23"/>
        <v>0</v>
      </c>
      <c r="K148" s="127"/>
      <c r="L148" s="18"/>
      <c r="M148" s="128" t="s">
        <v>1</v>
      </c>
      <c r="N148" s="129" t="s">
        <v>33</v>
      </c>
      <c r="O148" s="17"/>
      <c r="P148" s="130">
        <f t="shared" si="33"/>
        <v>0</v>
      </c>
      <c r="Q148" s="130">
        <v>0</v>
      </c>
      <c r="R148" s="130">
        <f t="shared" si="34"/>
        <v>0</v>
      </c>
      <c r="S148" s="130">
        <v>0</v>
      </c>
      <c r="T148" s="131">
        <f t="shared" si="35"/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32" t="s">
        <v>122</v>
      </c>
      <c r="AS148" s="17"/>
      <c r="AT148" s="132" t="s">
        <v>118</v>
      </c>
      <c r="AU148" s="132" t="s">
        <v>123</v>
      </c>
      <c r="AV148" s="17"/>
      <c r="AW148" s="17"/>
      <c r="AX148" s="17"/>
      <c r="AY148" s="2" t="s">
        <v>115</v>
      </c>
      <c r="AZ148" s="17"/>
      <c r="BA148" s="17"/>
      <c r="BB148" s="17"/>
      <c r="BC148" s="17"/>
      <c r="BD148" s="17"/>
      <c r="BE148" s="133">
        <f t="shared" si="24"/>
        <v>0</v>
      </c>
      <c r="BF148" s="133">
        <f t="shared" si="25"/>
        <v>0</v>
      </c>
      <c r="BG148" s="133">
        <f t="shared" si="26"/>
        <v>0</v>
      </c>
      <c r="BH148" s="133">
        <f t="shared" si="27"/>
        <v>0</v>
      </c>
      <c r="BI148" s="133">
        <f t="shared" si="28"/>
        <v>0</v>
      </c>
      <c r="BJ148" s="2" t="s">
        <v>123</v>
      </c>
      <c r="BK148" s="133">
        <f t="shared" si="36"/>
        <v>0</v>
      </c>
      <c r="BL148" s="2" t="s">
        <v>122</v>
      </c>
      <c r="BM148" s="132" t="s">
        <v>165</v>
      </c>
    </row>
    <row r="149" spans="1:65" ht="24" customHeight="1">
      <c r="A149" s="17"/>
      <c r="B149" s="18"/>
      <c r="C149" s="120">
        <v>14</v>
      </c>
      <c r="D149" s="120" t="s">
        <v>118</v>
      </c>
      <c r="E149" s="121" t="s">
        <v>166</v>
      </c>
      <c r="F149" s="122" t="s">
        <v>167</v>
      </c>
      <c r="G149" s="123" t="s">
        <v>158</v>
      </c>
      <c r="H149" s="124">
        <v>8.15</v>
      </c>
      <c r="I149" s="125"/>
      <c r="J149" s="126">
        <f t="shared" si="23"/>
        <v>0</v>
      </c>
      <c r="K149" s="127"/>
      <c r="L149" s="18"/>
      <c r="M149" s="128" t="s">
        <v>1</v>
      </c>
      <c r="N149" s="129" t="s">
        <v>33</v>
      </c>
      <c r="O149" s="17"/>
      <c r="P149" s="130" t="e">
        <f>O149*#REF!</f>
        <v>#REF!</v>
      </c>
      <c r="Q149" s="130">
        <v>0</v>
      </c>
      <c r="R149" s="130" t="e">
        <f>Q149*#REF!</f>
        <v>#REF!</v>
      </c>
      <c r="S149" s="130">
        <v>0</v>
      </c>
      <c r="T149" s="131" t="e">
        <f>S149*#REF!</f>
        <v>#REF!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32" t="s">
        <v>122</v>
      </c>
      <c r="AS149" s="17"/>
      <c r="AT149" s="132" t="s">
        <v>118</v>
      </c>
      <c r="AU149" s="132" t="s">
        <v>123</v>
      </c>
      <c r="AV149" s="17"/>
      <c r="AW149" s="17"/>
      <c r="AX149" s="17"/>
      <c r="AY149" s="2" t="s">
        <v>115</v>
      </c>
      <c r="AZ149" s="17"/>
      <c r="BA149" s="17"/>
      <c r="BB149" s="17"/>
      <c r="BC149" s="17"/>
      <c r="BD149" s="17"/>
      <c r="BE149" s="133">
        <f t="shared" si="24"/>
        <v>0</v>
      </c>
      <c r="BF149" s="133">
        <f t="shared" si="25"/>
        <v>0</v>
      </c>
      <c r="BG149" s="133">
        <f t="shared" si="26"/>
        <v>0</v>
      </c>
      <c r="BH149" s="133">
        <f t="shared" si="27"/>
        <v>0</v>
      </c>
      <c r="BI149" s="133">
        <f t="shared" si="28"/>
        <v>0</v>
      </c>
      <c r="BJ149" s="2" t="s">
        <v>123</v>
      </c>
      <c r="BK149" s="133" t="e">
        <f>ROUND(I149*#REF!,2)</f>
        <v>#REF!</v>
      </c>
      <c r="BL149" s="2" t="s">
        <v>122</v>
      </c>
      <c r="BM149" s="132" t="s">
        <v>168</v>
      </c>
    </row>
    <row r="150" spans="1:65" ht="24" customHeight="1">
      <c r="A150" s="17"/>
      <c r="B150" s="18"/>
      <c r="C150" s="120">
        <v>15</v>
      </c>
      <c r="D150" s="120" t="s">
        <v>118</v>
      </c>
      <c r="E150" s="121" t="s">
        <v>169</v>
      </c>
      <c r="F150" s="122" t="s">
        <v>170</v>
      </c>
      <c r="G150" s="123" t="s">
        <v>158</v>
      </c>
      <c r="H150" s="124">
        <v>8.15</v>
      </c>
      <c r="I150" s="125"/>
      <c r="J150" s="126">
        <f t="shared" si="23"/>
        <v>0</v>
      </c>
      <c r="K150" s="127"/>
      <c r="L150" s="18"/>
      <c r="M150" s="128" t="s">
        <v>1</v>
      </c>
      <c r="N150" s="129" t="s">
        <v>33</v>
      </c>
      <c r="O150" s="17"/>
      <c r="P150" s="130">
        <f>O150*H149</f>
        <v>0</v>
      </c>
      <c r="Q150" s="130">
        <v>0</v>
      </c>
      <c r="R150" s="130">
        <f>Q150*H149</f>
        <v>0</v>
      </c>
      <c r="S150" s="130">
        <v>0</v>
      </c>
      <c r="T150" s="131">
        <f>S150*H149</f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32" t="s">
        <v>122</v>
      </c>
      <c r="AS150" s="17"/>
      <c r="AT150" s="132" t="s">
        <v>118</v>
      </c>
      <c r="AU150" s="132" t="s">
        <v>123</v>
      </c>
      <c r="AV150" s="17"/>
      <c r="AW150" s="17"/>
      <c r="AX150" s="17"/>
      <c r="AY150" s="2" t="s">
        <v>115</v>
      </c>
      <c r="AZ150" s="17"/>
      <c r="BA150" s="17"/>
      <c r="BB150" s="17"/>
      <c r="BC150" s="17"/>
      <c r="BD150" s="17"/>
      <c r="BE150" s="133">
        <f t="shared" si="24"/>
        <v>0</v>
      </c>
      <c r="BF150" s="133">
        <f t="shared" si="25"/>
        <v>0</v>
      </c>
      <c r="BG150" s="133">
        <f t="shared" si="26"/>
        <v>0</v>
      </c>
      <c r="BH150" s="133">
        <f t="shared" si="27"/>
        <v>0</v>
      </c>
      <c r="BI150" s="133">
        <f t="shared" si="28"/>
        <v>0</v>
      </c>
      <c r="BJ150" s="2" t="s">
        <v>123</v>
      </c>
      <c r="BK150" s="133">
        <f>ROUND(I150*H149,2)</f>
        <v>0</v>
      </c>
      <c r="BL150" s="2" t="s">
        <v>122</v>
      </c>
      <c r="BM150" s="132" t="s">
        <v>171</v>
      </c>
    </row>
    <row r="151" spans="1:65" ht="22.5" customHeight="1">
      <c r="A151" s="108"/>
      <c r="B151" s="109"/>
      <c r="C151" s="108"/>
      <c r="D151" s="110" t="s">
        <v>66</v>
      </c>
      <c r="E151" s="118" t="s">
        <v>172</v>
      </c>
      <c r="F151" s="118" t="s">
        <v>173</v>
      </c>
      <c r="G151" s="108"/>
      <c r="H151" s="124"/>
      <c r="I151" s="108"/>
      <c r="J151" s="119">
        <f>J152</f>
        <v>0</v>
      </c>
      <c r="K151" s="108"/>
      <c r="L151" s="109"/>
      <c r="M151" s="113"/>
      <c r="N151" s="108"/>
      <c r="O151" s="108"/>
      <c r="P151" s="114">
        <f>P152</f>
        <v>0</v>
      </c>
      <c r="Q151" s="108"/>
      <c r="R151" s="114">
        <f>R152</f>
        <v>0</v>
      </c>
      <c r="S151" s="108"/>
      <c r="T151" s="115">
        <f>T152</f>
        <v>0</v>
      </c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10" t="s">
        <v>75</v>
      </c>
      <c r="AS151" s="108"/>
      <c r="AT151" s="116" t="s">
        <v>66</v>
      </c>
      <c r="AU151" s="116" t="s">
        <v>75</v>
      </c>
      <c r="AV151" s="108"/>
      <c r="AW151" s="108"/>
      <c r="AX151" s="108"/>
      <c r="AY151" s="110" t="s">
        <v>115</v>
      </c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17">
        <f>BK152</f>
        <v>0</v>
      </c>
      <c r="BL151" s="108"/>
      <c r="BM151" s="108"/>
    </row>
    <row r="152" spans="1:65" ht="24" customHeight="1">
      <c r="A152" s="17"/>
      <c r="B152" s="18"/>
      <c r="C152" s="120">
        <v>16</v>
      </c>
      <c r="D152" s="120" t="s">
        <v>118</v>
      </c>
      <c r="E152" s="121" t="s">
        <v>174</v>
      </c>
      <c r="F152" s="122" t="s">
        <v>175</v>
      </c>
      <c r="G152" s="123" t="s">
        <v>158</v>
      </c>
      <c r="H152" s="124">
        <v>55</v>
      </c>
      <c r="I152" s="125"/>
      <c r="J152" s="126">
        <f>ROUND(H152*I152,2)</f>
        <v>0</v>
      </c>
      <c r="K152" s="127"/>
      <c r="L152" s="18"/>
      <c r="M152" s="128" t="s">
        <v>1</v>
      </c>
      <c r="N152" s="129" t="s">
        <v>33</v>
      </c>
      <c r="O152" s="17"/>
      <c r="P152" s="130">
        <f>O152*H151</f>
        <v>0</v>
      </c>
      <c r="Q152" s="130">
        <v>0</v>
      </c>
      <c r="R152" s="130">
        <f>Q152*H151</f>
        <v>0</v>
      </c>
      <c r="S152" s="130">
        <v>0</v>
      </c>
      <c r="T152" s="131">
        <f>S152*H151</f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32" t="s">
        <v>122</v>
      </c>
      <c r="AS152" s="17"/>
      <c r="AT152" s="132" t="s">
        <v>118</v>
      </c>
      <c r="AU152" s="132" t="s">
        <v>123</v>
      </c>
      <c r="AV152" s="17"/>
      <c r="AW152" s="17"/>
      <c r="AX152" s="17"/>
      <c r="AY152" s="2" t="s">
        <v>115</v>
      </c>
      <c r="AZ152" s="17"/>
      <c r="BA152" s="17"/>
      <c r="BB152" s="17"/>
      <c r="BC152" s="17"/>
      <c r="BD152" s="17"/>
      <c r="BE152" s="133">
        <f>IF(N152="základná",J152,0)</f>
        <v>0</v>
      </c>
      <c r="BF152" s="133">
        <f>IF(N152="znížená",J152,0)</f>
        <v>0</v>
      </c>
      <c r="BG152" s="133">
        <f>IF(N152="zákl. prenesená",J152,0)</f>
        <v>0</v>
      </c>
      <c r="BH152" s="133">
        <f>IF(N152="zníž. prenesená",J152,0)</f>
        <v>0</v>
      </c>
      <c r="BI152" s="133">
        <f>IF(N152="nulová",J152,0)</f>
        <v>0</v>
      </c>
      <c r="BJ152" s="2" t="s">
        <v>123</v>
      </c>
      <c r="BK152" s="133">
        <f>ROUND(I152*H151,2)</f>
        <v>0</v>
      </c>
      <c r="BL152" s="2" t="s">
        <v>122</v>
      </c>
      <c r="BM152" s="132" t="s">
        <v>176</v>
      </c>
    </row>
    <row r="153" spans="1:65" ht="25.5" customHeight="1">
      <c r="A153" s="108"/>
      <c r="B153" s="109"/>
      <c r="C153" s="108"/>
      <c r="D153" s="110" t="s">
        <v>66</v>
      </c>
      <c r="E153" s="111" t="s">
        <v>177</v>
      </c>
      <c r="F153" s="111" t="s">
        <v>178</v>
      </c>
      <c r="G153" s="108"/>
      <c r="H153" s="108"/>
      <c r="I153" s="108"/>
      <c r="J153" s="112">
        <f>J154+J156+J159+J161+J168+J172+J176+J180+J182</f>
        <v>0</v>
      </c>
      <c r="K153" s="108"/>
      <c r="L153" s="109"/>
      <c r="M153" s="113"/>
      <c r="N153" s="108"/>
      <c r="O153" s="108"/>
      <c r="P153" s="114" t="e">
        <f>#REF!+P154+P156+#REF!+#REF!+P159+P161+P168+#REF!+#REF!+#REF!+P172+#REF!+P176+P180+P182</f>
        <v>#REF!</v>
      </c>
      <c r="Q153" s="108"/>
      <c r="R153" s="114" t="e">
        <f>#REF!+R154+R156+#REF!+#REF!+R159+R161+R168+#REF!+#REF!+#REF!+R172+#REF!+R176+R180+R182</f>
        <v>#REF!</v>
      </c>
      <c r="S153" s="108"/>
      <c r="T153" s="115" t="e">
        <f>#REF!+T154+T156+#REF!+#REF!+T159+T161+T168+#REF!+#REF!+#REF!+T172+#REF!+T176+T180+T182</f>
        <v>#REF!</v>
      </c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10" t="s">
        <v>123</v>
      </c>
      <c r="AS153" s="108"/>
      <c r="AT153" s="116" t="s">
        <v>66</v>
      </c>
      <c r="AU153" s="116" t="s">
        <v>67</v>
      </c>
      <c r="AV153" s="108"/>
      <c r="AW153" s="108"/>
      <c r="AX153" s="108"/>
      <c r="AY153" s="110" t="s">
        <v>115</v>
      </c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17" t="e">
        <f>#REF!+BK154+BK156+#REF!+#REF!+BK159+BK161+BK168+#REF!+#REF!+#REF!+BK172+#REF!+BK176+BK180+BK182</f>
        <v>#REF!</v>
      </c>
      <c r="BL153" s="108"/>
      <c r="BM153" s="108"/>
    </row>
    <row r="154" spans="1:65" ht="22.5" customHeight="1">
      <c r="A154" s="108"/>
      <c r="B154" s="109"/>
      <c r="C154" s="108"/>
      <c r="D154" s="110" t="s">
        <v>66</v>
      </c>
      <c r="E154" s="118" t="s">
        <v>179</v>
      </c>
      <c r="F154" s="118" t="s">
        <v>180</v>
      </c>
      <c r="G154" s="108"/>
      <c r="H154" s="108"/>
      <c r="I154" s="108"/>
      <c r="J154" s="119">
        <f>BK154</f>
        <v>0</v>
      </c>
      <c r="K154" s="108"/>
      <c r="L154" s="109"/>
      <c r="M154" s="113"/>
      <c r="N154" s="108"/>
      <c r="O154" s="108"/>
      <c r="P154" s="114">
        <f>P155</f>
        <v>0</v>
      </c>
      <c r="Q154" s="108"/>
      <c r="R154" s="114">
        <f>R155</f>
        <v>0</v>
      </c>
      <c r="S154" s="108"/>
      <c r="T154" s="115">
        <f>T155</f>
        <v>0</v>
      </c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10" t="s">
        <v>123</v>
      </c>
      <c r="AS154" s="108"/>
      <c r="AT154" s="116" t="s">
        <v>66</v>
      </c>
      <c r="AU154" s="116" t="s">
        <v>75</v>
      </c>
      <c r="AV154" s="108"/>
      <c r="AW154" s="108"/>
      <c r="AX154" s="108"/>
      <c r="AY154" s="110" t="s">
        <v>115</v>
      </c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17">
        <f>BK155</f>
        <v>0</v>
      </c>
      <c r="BL154" s="108"/>
      <c r="BM154" s="108"/>
    </row>
    <row r="155" spans="1:65" ht="14.25" customHeight="1">
      <c r="A155" s="17"/>
      <c r="B155" s="18"/>
      <c r="C155" s="120">
        <v>17</v>
      </c>
      <c r="D155" s="120" t="s">
        <v>118</v>
      </c>
      <c r="E155" s="121" t="s">
        <v>181</v>
      </c>
      <c r="F155" s="122" t="s">
        <v>182</v>
      </c>
      <c r="G155" s="123" t="s">
        <v>183</v>
      </c>
      <c r="H155" s="124">
        <v>1</v>
      </c>
      <c r="I155" s="125"/>
      <c r="J155" s="126">
        <f>ROUND(I155*H155,2)</f>
        <v>0</v>
      </c>
      <c r="K155" s="127"/>
      <c r="L155" s="18"/>
      <c r="M155" s="128" t="s">
        <v>1</v>
      </c>
      <c r="N155" s="129" t="s">
        <v>33</v>
      </c>
      <c r="O155" s="17"/>
      <c r="P155" s="130">
        <f>O155*H155</f>
        <v>0</v>
      </c>
      <c r="Q155" s="130">
        <v>0</v>
      </c>
      <c r="R155" s="130">
        <f>Q155*H155</f>
        <v>0</v>
      </c>
      <c r="S155" s="130">
        <v>0</v>
      </c>
      <c r="T155" s="131">
        <f>S155*H155</f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32" t="s">
        <v>184</v>
      </c>
      <c r="AS155" s="17"/>
      <c r="AT155" s="132" t="s">
        <v>118</v>
      </c>
      <c r="AU155" s="132" t="s">
        <v>123</v>
      </c>
      <c r="AV155" s="17"/>
      <c r="AW155" s="17"/>
      <c r="AX155" s="17"/>
      <c r="AY155" s="2" t="s">
        <v>115</v>
      </c>
      <c r="AZ155" s="17"/>
      <c r="BA155" s="17"/>
      <c r="BB155" s="17"/>
      <c r="BC155" s="17"/>
      <c r="BD155" s="17"/>
      <c r="BE155" s="133">
        <f>IF(N155="základná",J155,0)</f>
        <v>0</v>
      </c>
      <c r="BF155" s="133">
        <f>IF(N155="znížená",J155,0)</f>
        <v>0</v>
      </c>
      <c r="BG155" s="133">
        <f>IF(N155="zákl. prenesená",J155,0)</f>
        <v>0</v>
      </c>
      <c r="BH155" s="133">
        <f>IF(N155="zníž. prenesená",J155,0)</f>
        <v>0</v>
      </c>
      <c r="BI155" s="133">
        <f>IF(N155="nulová",J155,0)</f>
        <v>0</v>
      </c>
      <c r="BJ155" s="2" t="s">
        <v>123</v>
      </c>
      <c r="BK155" s="133">
        <f>ROUND(I155*H155,2)</f>
        <v>0</v>
      </c>
      <c r="BL155" s="2" t="s">
        <v>184</v>
      </c>
      <c r="BM155" s="132" t="s">
        <v>185</v>
      </c>
    </row>
    <row r="156" spans="1:65" ht="22.5" customHeight="1">
      <c r="A156" s="108"/>
      <c r="B156" s="109"/>
      <c r="C156" s="108"/>
      <c r="D156" s="110" t="s">
        <v>66</v>
      </c>
      <c r="E156" s="118" t="s">
        <v>186</v>
      </c>
      <c r="F156" s="118" t="s">
        <v>187</v>
      </c>
      <c r="G156" s="108"/>
      <c r="H156" s="108"/>
      <c r="I156" s="108"/>
      <c r="J156" s="119">
        <f>BK156</f>
        <v>0</v>
      </c>
      <c r="K156" s="108"/>
      <c r="L156" s="109"/>
      <c r="M156" s="113"/>
      <c r="N156" s="108"/>
      <c r="O156" s="108"/>
      <c r="P156" s="114">
        <f>SUM(P157:P158)</f>
        <v>0</v>
      </c>
      <c r="Q156" s="108"/>
      <c r="R156" s="114">
        <f>SUM(R157:R158)</f>
        <v>0.4264</v>
      </c>
      <c r="S156" s="108"/>
      <c r="T156" s="115">
        <f>SUM(T157:T158)</f>
        <v>0</v>
      </c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10" t="s">
        <v>123</v>
      </c>
      <c r="AS156" s="108"/>
      <c r="AT156" s="116" t="s">
        <v>66</v>
      </c>
      <c r="AU156" s="116" t="s">
        <v>75</v>
      </c>
      <c r="AV156" s="108"/>
      <c r="AW156" s="108"/>
      <c r="AX156" s="108"/>
      <c r="AY156" s="110" t="s">
        <v>115</v>
      </c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17">
        <f>SUM(BK157:BK158)</f>
        <v>0</v>
      </c>
      <c r="BL156" s="108"/>
      <c r="BM156" s="108"/>
    </row>
    <row r="157" spans="1:65" ht="14.25" customHeight="1">
      <c r="A157" s="17"/>
      <c r="B157" s="18"/>
      <c r="C157" s="120">
        <v>18</v>
      </c>
      <c r="D157" s="120" t="s">
        <v>118</v>
      </c>
      <c r="E157" s="121" t="s">
        <v>188</v>
      </c>
      <c r="F157" s="122" t="s">
        <v>189</v>
      </c>
      <c r="G157" s="123" t="s">
        <v>190</v>
      </c>
      <c r="H157" s="124">
        <v>20</v>
      </c>
      <c r="I157" s="125"/>
      <c r="J157" s="126">
        <f t="shared" ref="J157:J158" si="37">ROUND(I157*H157,2)</f>
        <v>0</v>
      </c>
      <c r="K157" s="127"/>
      <c r="L157" s="18"/>
      <c r="M157" s="128" t="s">
        <v>1</v>
      </c>
      <c r="N157" s="129" t="s">
        <v>33</v>
      </c>
      <c r="O157" s="17"/>
      <c r="P157" s="130">
        <f t="shared" ref="P157:P158" si="38">O157*H157</f>
        <v>0</v>
      </c>
      <c r="Q157" s="130">
        <v>0</v>
      </c>
      <c r="R157" s="130">
        <f t="shared" ref="R157:R158" si="39">Q157*H157</f>
        <v>0</v>
      </c>
      <c r="S157" s="130">
        <v>0</v>
      </c>
      <c r="T157" s="131">
        <f t="shared" ref="T157:T158" si="40">S157*H157</f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32" t="s">
        <v>184</v>
      </c>
      <c r="AS157" s="17"/>
      <c r="AT157" s="132" t="s">
        <v>118</v>
      </c>
      <c r="AU157" s="132" t="s">
        <v>123</v>
      </c>
      <c r="AV157" s="17"/>
      <c r="AW157" s="17"/>
      <c r="AX157" s="17"/>
      <c r="AY157" s="2" t="s">
        <v>115</v>
      </c>
      <c r="AZ157" s="17"/>
      <c r="BA157" s="17"/>
      <c r="BB157" s="17"/>
      <c r="BC157" s="17"/>
      <c r="BD157" s="17"/>
      <c r="BE157" s="133">
        <f t="shared" ref="BE157:BE158" si="41">IF(N157="základná",J157,0)</f>
        <v>0</v>
      </c>
      <c r="BF157" s="133">
        <f t="shared" ref="BF157:BF158" si="42">IF(N157="znížená",J157,0)</f>
        <v>0</v>
      </c>
      <c r="BG157" s="133">
        <f t="shared" ref="BG157:BG158" si="43">IF(N157="zákl. prenesená",J157,0)</f>
        <v>0</v>
      </c>
      <c r="BH157" s="133">
        <f t="shared" ref="BH157:BH158" si="44">IF(N157="zníž. prenesená",J157,0)</f>
        <v>0</v>
      </c>
      <c r="BI157" s="133">
        <f t="shared" ref="BI157:BI158" si="45">IF(N157="nulová",J157,0)</f>
        <v>0</v>
      </c>
      <c r="BJ157" s="2" t="s">
        <v>123</v>
      </c>
      <c r="BK157" s="133">
        <f t="shared" ref="BK157:BK158" si="46">ROUND(I157*H157,2)</f>
        <v>0</v>
      </c>
      <c r="BL157" s="2" t="s">
        <v>184</v>
      </c>
      <c r="BM157" s="132" t="s">
        <v>191</v>
      </c>
    </row>
    <row r="158" spans="1:65" ht="24" customHeight="1">
      <c r="A158" s="17"/>
      <c r="B158" s="18"/>
      <c r="C158" s="136">
        <v>19</v>
      </c>
      <c r="D158" s="136" t="s">
        <v>133</v>
      </c>
      <c r="E158" s="137" t="s">
        <v>192</v>
      </c>
      <c r="F158" s="148" t="s">
        <v>193</v>
      </c>
      <c r="G158" s="139" t="s">
        <v>190</v>
      </c>
      <c r="H158" s="140">
        <v>20</v>
      </c>
      <c r="I158" s="141"/>
      <c r="J158" s="142">
        <f t="shared" si="37"/>
        <v>0</v>
      </c>
      <c r="K158" s="143"/>
      <c r="L158" s="144"/>
      <c r="M158" s="145" t="s">
        <v>1</v>
      </c>
      <c r="N158" s="146" t="s">
        <v>33</v>
      </c>
      <c r="O158" s="17"/>
      <c r="P158" s="130">
        <f t="shared" si="38"/>
        <v>0</v>
      </c>
      <c r="Q158" s="130">
        <v>2.1319999999999999E-2</v>
      </c>
      <c r="R158" s="130">
        <f t="shared" si="39"/>
        <v>0.4264</v>
      </c>
      <c r="S158" s="130">
        <v>0</v>
      </c>
      <c r="T158" s="131">
        <f t="shared" si="40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32" t="s">
        <v>194</v>
      </c>
      <c r="AS158" s="17"/>
      <c r="AT158" s="132" t="s">
        <v>133</v>
      </c>
      <c r="AU158" s="132" t="s">
        <v>123</v>
      </c>
      <c r="AV158" s="17"/>
      <c r="AW158" s="17"/>
      <c r="AX158" s="17"/>
      <c r="AY158" s="2" t="s">
        <v>115</v>
      </c>
      <c r="AZ158" s="17"/>
      <c r="BA158" s="17"/>
      <c r="BB158" s="17"/>
      <c r="BC158" s="17"/>
      <c r="BD158" s="17"/>
      <c r="BE158" s="133">
        <f t="shared" si="41"/>
        <v>0</v>
      </c>
      <c r="BF158" s="133">
        <f t="shared" si="42"/>
        <v>0</v>
      </c>
      <c r="BG158" s="133">
        <f t="shared" si="43"/>
        <v>0</v>
      </c>
      <c r="BH158" s="133">
        <f t="shared" si="44"/>
        <v>0</v>
      </c>
      <c r="BI158" s="133">
        <f t="shared" si="45"/>
        <v>0</v>
      </c>
      <c r="BJ158" s="2" t="s">
        <v>123</v>
      </c>
      <c r="BK158" s="133">
        <f t="shared" si="46"/>
        <v>0</v>
      </c>
      <c r="BL158" s="2" t="s">
        <v>184</v>
      </c>
      <c r="BM158" s="132" t="s">
        <v>195</v>
      </c>
    </row>
    <row r="159" spans="1:65" ht="22.5" customHeight="1">
      <c r="A159" s="108"/>
      <c r="B159" s="109"/>
      <c r="C159" s="108"/>
      <c r="D159" s="110" t="s">
        <v>66</v>
      </c>
      <c r="E159" s="118" t="s">
        <v>196</v>
      </c>
      <c r="F159" s="118" t="s">
        <v>197</v>
      </c>
      <c r="G159" s="108"/>
      <c r="H159" s="108"/>
      <c r="I159" s="108"/>
      <c r="J159" s="119">
        <f>SUM(J160)</f>
        <v>0</v>
      </c>
      <c r="K159" s="108"/>
      <c r="L159" s="109"/>
      <c r="M159" s="113"/>
      <c r="N159" s="108"/>
      <c r="O159" s="108"/>
      <c r="P159" s="114">
        <f>SUM(P160)</f>
        <v>0</v>
      </c>
      <c r="Q159" s="108"/>
      <c r="R159" s="114">
        <f>SUM(R160)</f>
        <v>0</v>
      </c>
      <c r="S159" s="108"/>
      <c r="T159" s="115">
        <f>SUM(T160)</f>
        <v>0</v>
      </c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10" t="s">
        <v>123</v>
      </c>
      <c r="AS159" s="108"/>
      <c r="AT159" s="116" t="s">
        <v>66</v>
      </c>
      <c r="AU159" s="116" t="s">
        <v>75</v>
      </c>
      <c r="AV159" s="108"/>
      <c r="AW159" s="108"/>
      <c r="AX159" s="108"/>
      <c r="AY159" s="110" t="s">
        <v>115</v>
      </c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17">
        <f>SUM(BK160)</f>
        <v>0</v>
      </c>
      <c r="BL159" s="108"/>
      <c r="BM159" s="108"/>
    </row>
    <row r="160" spans="1:65" ht="24" customHeight="1">
      <c r="A160" s="17"/>
      <c r="B160" s="18"/>
      <c r="C160" s="120">
        <v>24</v>
      </c>
      <c r="D160" s="120" t="s">
        <v>118</v>
      </c>
      <c r="E160" s="121" t="s">
        <v>198</v>
      </c>
      <c r="F160" s="122" t="s">
        <v>199</v>
      </c>
      <c r="G160" s="123" t="s">
        <v>200</v>
      </c>
      <c r="H160" s="149"/>
      <c r="I160" s="125"/>
      <c r="J160" s="126">
        <f>ROUND(I160*H160,2)</f>
        <v>0</v>
      </c>
      <c r="K160" s="127"/>
      <c r="L160" s="18"/>
      <c r="M160" s="128" t="s">
        <v>1</v>
      </c>
      <c r="N160" s="129" t="s">
        <v>33</v>
      </c>
      <c r="O160" s="17"/>
      <c r="P160" s="130">
        <f>O160*H160</f>
        <v>0</v>
      </c>
      <c r="Q160" s="130">
        <v>0</v>
      </c>
      <c r="R160" s="130">
        <f>Q160*H160</f>
        <v>0</v>
      </c>
      <c r="S160" s="130">
        <v>0</v>
      </c>
      <c r="T160" s="131">
        <f>S160*H160</f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32" t="s">
        <v>184</v>
      </c>
      <c r="AS160" s="17"/>
      <c r="AT160" s="132" t="s">
        <v>118</v>
      </c>
      <c r="AU160" s="132" t="s">
        <v>123</v>
      </c>
      <c r="AV160" s="17"/>
      <c r="AW160" s="17"/>
      <c r="AX160" s="17"/>
      <c r="AY160" s="2" t="s">
        <v>115</v>
      </c>
      <c r="AZ160" s="17"/>
      <c r="BA160" s="17"/>
      <c r="BB160" s="17"/>
      <c r="BC160" s="17"/>
      <c r="BD160" s="17"/>
      <c r="BE160" s="133">
        <f>IF(N160="základná",J160,0)</f>
        <v>0</v>
      </c>
      <c r="BF160" s="133">
        <f>IF(N160="znížená",J160,0)</f>
        <v>0</v>
      </c>
      <c r="BG160" s="133">
        <f>IF(N160="zákl. prenesená",J160,0)</f>
        <v>0</v>
      </c>
      <c r="BH160" s="133">
        <f>IF(N160="zníž. prenesená",J160,0)</f>
        <v>0</v>
      </c>
      <c r="BI160" s="133">
        <f>IF(N160="nulová",J160,0)</f>
        <v>0</v>
      </c>
      <c r="BJ160" s="2" t="s">
        <v>123</v>
      </c>
      <c r="BK160" s="133">
        <f>ROUND(I160*H160,2)</f>
        <v>0</v>
      </c>
      <c r="BL160" s="2" t="s">
        <v>184</v>
      </c>
      <c r="BM160" s="132" t="s">
        <v>201</v>
      </c>
    </row>
    <row r="161" spans="1:65" ht="22.5" customHeight="1">
      <c r="A161" s="108"/>
      <c r="B161" s="109"/>
      <c r="C161" s="108"/>
      <c r="D161" s="110" t="s">
        <v>66</v>
      </c>
      <c r="E161" s="118" t="s">
        <v>202</v>
      </c>
      <c r="F161" s="118" t="s">
        <v>203</v>
      </c>
      <c r="G161" s="108"/>
      <c r="H161" s="108"/>
      <c r="I161" s="108"/>
      <c r="J161" s="119">
        <f>SUM(J162:J167)</f>
        <v>0</v>
      </c>
      <c r="K161" s="108"/>
      <c r="L161" s="109"/>
      <c r="M161" s="113"/>
      <c r="N161" s="108"/>
      <c r="O161" s="108"/>
      <c r="P161" s="114">
        <f>SUM(P162:P167)</f>
        <v>0</v>
      </c>
      <c r="Q161" s="108"/>
      <c r="R161" s="114">
        <f>SUM(R162:R167)</f>
        <v>6.3160341000000004</v>
      </c>
      <c r="S161" s="108"/>
      <c r="T161" s="115">
        <f>SUM(T162:T167)</f>
        <v>3.2071095000000001</v>
      </c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10" t="s">
        <v>123</v>
      </c>
      <c r="AS161" s="108"/>
      <c r="AT161" s="116" t="s">
        <v>66</v>
      </c>
      <c r="AU161" s="116" t="s">
        <v>75</v>
      </c>
      <c r="AV161" s="108"/>
      <c r="AW161" s="108"/>
      <c r="AX161" s="108"/>
      <c r="AY161" s="110" t="s">
        <v>115</v>
      </c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17">
        <f>SUM(BK162:BK167)</f>
        <v>0</v>
      </c>
      <c r="BL161" s="108"/>
      <c r="BM161" s="108"/>
    </row>
    <row r="162" spans="1:65" ht="14.25" customHeight="1">
      <c r="A162" s="17"/>
      <c r="B162" s="18"/>
      <c r="C162" s="120">
        <v>25</v>
      </c>
      <c r="D162" s="120" t="s">
        <v>118</v>
      </c>
      <c r="E162" s="121" t="s">
        <v>204</v>
      </c>
      <c r="F162" s="122" t="s">
        <v>205</v>
      </c>
      <c r="G162" s="123" t="s">
        <v>121</v>
      </c>
      <c r="H162" s="124">
        <v>189.21</v>
      </c>
      <c r="I162" s="125"/>
      <c r="J162" s="126">
        <f t="shared" ref="J162:J167" si="47">ROUND(I162*H162,2)</f>
        <v>0</v>
      </c>
      <c r="K162" s="127"/>
      <c r="L162" s="18"/>
      <c r="M162" s="128" t="s">
        <v>1</v>
      </c>
      <c r="N162" s="129" t="s">
        <v>33</v>
      </c>
      <c r="O162" s="17"/>
      <c r="P162" s="130">
        <f t="shared" ref="P162:P167" si="48">O162*H162</f>
        <v>0</v>
      </c>
      <c r="Q162" s="130">
        <v>0</v>
      </c>
      <c r="R162" s="130">
        <f t="shared" ref="R162:R167" si="49">Q162*H162</f>
        <v>0</v>
      </c>
      <c r="S162" s="130">
        <v>1.695E-2</v>
      </c>
      <c r="T162" s="131">
        <f t="shared" ref="T162:T167" si="50">S162*H162</f>
        <v>3.2071095000000001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32" t="s">
        <v>184</v>
      </c>
      <c r="AS162" s="17"/>
      <c r="AT162" s="132" t="s">
        <v>118</v>
      </c>
      <c r="AU162" s="132" t="s">
        <v>123</v>
      </c>
      <c r="AV162" s="17"/>
      <c r="AW162" s="17"/>
      <c r="AX162" s="17"/>
      <c r="AY162" s="2" t="s">
        <v>115</v>
      </c>
      <c r="AZ162" s="17"/>
      <c r="BA162" s="17"/>
      <c r="BB162" s="17"/>
      <c r="BC162" s="17"/>
      <c r="BD162" s="17"/>
      <c r="BE162" s="133">
        <f t="shared" ref="BE162:BE167" si="51">IF(N162="základná",J162,0)</f>
        <v>0</v>
      </c>
      <c r="BF162" s="133">
        <f t="shared" ref="BF162:BF167" si="52">IF(N162="znížená",J162,0)</f>
        <v>0</v>
      </c>
      <c r="BG162" s="133">
        <f t="shared" ref="BG162:BG167" si="53">IF(N162="zákl. prenesená",J162,0)</f>
        <v>0</v>
      </c>
      <c r="BH162" s="133">
        <f t="shared" ref="BH162:BH167" si="54">IF(N162="zníž. prenesená",J162,0)</f>
        <v>0</v>
      </c>
      <c r="BI162" s="133">
        <f t="shared" ref="BI162:BI167" si="55">IF(N162="nulová",J162,0)</f>
        <v>0</v>
      </c>
      <c r="BJ162" s="2" t="s">
        <v>123</v>
      </c>
      <c r="BK162" s="133">
        <f t="shared" ref="BK162:BK167" si="56">ROUND(I162*H162,2)</f>
        <v>0</v>
      </c>
      <c r="BL162" s="2" t="s">
        <v>184</v>
      </c>
      <c r="BM162" s="132" t="s">
        <v>206</v>
      </c>
    </row>
    <row r="163" spans="1:65" ht="24" customHeight="1">
      <c r="A163" s="17"/>
      <c r="B163" s="18"/>
      <c r="C163" s="120">
        <v>26</v>
      </c>
      <c r="D163" s="120" t="s">
        <v>118</v>
      </c>
      <c r="E163" s="121" t="s">
        <v>207</v>
      </c>
      <c r="F163" s="122" t="s">
        <v>208</v>
      </c>
      <c r="G163" s="123" t="s">
        <v>121</v>
      </c>
      <c r="H163" s="124">
        <v>189.21</v>
      </c>
      <c r="I163" s="125"/>
      <c r="J163" s="126">
        <f t="shared" si="47"/>
        <v>0</v>
      </c>
      <c r="K163" s="127"/>
      <c r="L163" s="18"/>
      <c r="M163" s="128" t="s">
        <v>1</v>
      </c>
      <c r="N163" s="129" t="s">
        <v>33</v>
      </c>
      <c r="O163" s="17"/>
      <c r="P163" s="130">
        <f t="shared" si="48"/>
        <v>0</v>
      </c>
      <c r="Q163" s="130">
        <v>2.1000000000000001E-4</v>
      </c>
      <c r="R163" s="130">
        <f t="shared" si="49"/>
        <v>3.9734100000000001E-2</v>
      </c>
      <c r="S163" s="130">
        <v>0</v>
      </c>
      <c r="T163" s="131">
        <f t="shared" si="50"/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32" t="s">
        <v>184</v>
      </c>
      <c r="AS163" s="17"/>
      <c r="AT163" s="132" t="s">
        <v>118</v>
      </c>
      <c r="AU163" s="132" t="s">
        <v>123</v>
      </c>
      <c r="AV163" s="17"/>
      <c r="AW163" s="17"/>
      <c r="AX163" s="17"/>
      <c r="AY163" s="2" t="s">
        <v>115</v>
      </c>
      <c r="AZ163" s="17"/>
      <c r="BA163" s="17"/>
      <c r="BB163" s="17"/>
      <c r="BC163" s="17"/>
      <c r="BD163" s="17"/>
      <c r="BE163" s="133">
        <f t="shared" si="51"/>
        <v>0</v>
      </c>
      <c r="BF163" s="133">
        <f t="shared" si="52"/>
        <v>0</v>
      </c>
      <c r="BG163" s="133">
        <f t="shared" si="53"/>
        <v>0</v>
      </c>
      <c r="BH163" s="133">
        <f t="shared" si="54"/>
        <v>0</v>
      </c>
      <c r="BI163" s="133">
        <f t="shared" si="55"/>
        <v>0</v>
      </c>
      <c r="BJ163" s="2" t="s">
        <v>123</v>
      </c>
      <c r="BK163" s="133">
        <f t="shared" si="56"/>
        <v>0</v>
      </c>
      <c r="BL163" s="2" t="s">
        <v>184</v>
      </c>
      <c r="BM163" s="132" t="s">
        <v>209</v>
      </c>
    </row>
    <row r="164" spans="1:65" ht="23.25" customHeight="1">
      <c r="A164" s="17"/>
      <c r="B164" s="18"/>
      <c r="C164" s="136">
        <v>27</v>
      </c>
      <c r="D164" s="136" t="s">
        <v>133</v>
      </c>
      <c r="E164" s="137" t="s">
        <v>210</v>
      </c>
      <c r="F164" s="138" t="s">
        <v>211</v>
      </c>
      <c r="G164" s="139" t="s">
        <v>121</v>
      </c>
      <c r="H164" s="140">
        <v>189.21</v>
      </c>
      <c r="I164" s="141"/>
      <c r="J164" s="142">
        <f t="shared" si="47"/>
        <v>0</v>
      </c>
      <c r="K164" s="143"/>
      <c r="L164" s="144"/>
      <c r="M164" s="145" t="s">
        <v>1</v>
      </c>
      <c r="N164" s="146" t="s">
        <v>33</v>
      </c>
      <c r="O164" s="17"/>
      <c r="P164" s="130">
        <f t="shared" si="48"/>
        <v>0</v>
      </c>
      <c r="Q164" s="130">
        <v>0.03</v>
      </c>
      <c r="R164" s="130">
        <f t="shared" si="49"/>
        <v>5.6763000000000003</v>
      </c>
      <c r="S164" s="130">
        <v>0</v>
      </c>
      <c r="T164" s="131">
        <f t="shared" si="50"/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32" t="s">
        <v>194</v>
      </c>
      <c r="AS164" s="17"/>
      <c r="AT164" s="132" t="s">
        <v>133</v>
      </c>
      <c r="AU164" s="132" t="s">
        <v>123</v>
      </c>
      <c r="AV164" s="17"/>
      <c r="AW164" s="17"/>
      <c r="AX164" s="17"/>
      <c r="AY164" s="2" t="s">
        <v>115</v>
      </c>
      <c r="AZ164" s="17"/>
      <c r="BA164" s="17"/>
      <c r="BB164" s="17"/>
      <c r="BC164" s="17"/>
      <c r="BD164" s="17"/>
      <c r="BE164" s="133">
        <f t="shared" si="51"/>
        <v>0</v>
      </c>
      <c r="BF164" s="133">
        <f t="shared" si="52"/>
        <v>0</v>
      </c>
      <c r="BG164" s="133">
        <f t="shared" si="53"/>
        <v>0</v>
      </c>
      <c r="BH164" s="133">
        <f t="shared" si="54"/>
        <v>0</v>
      </c>
      <c r="BI164" s="133">
        <f t="shared" si="55"/>
        <v>0</v>
      </c>
      <c r="BJ164" s="2" t="s">
        <v>123</v>
      </c>
      <c r="BK164" s="133">
        <f t="shared" si="56"/>
        <v>0</v>
      </c>
      <c r="BL164" s="2" t="s">
        <v>184</v>
      </c>
      <c r="BM164" s="132" t="s">
        <v>212</v>
      </c>
    </row>
    <row r="165" spans="1:65" ht="18.75" customHeight="1">
      <c r="A165" s="17"/>
      <c r="B165" s="18"/>
      <c r="C165" s="136">
        <v>28</v>
      </c>
      <c r="D165" s="136" t="s">
        <v>133</v>
      </c>
      <c r="E165" s="137" t="s">
        <v>213</v>
      </c>
      <c r="F165" s="138" t="s">
        <v>214</v>
      </c>
      <c r="G165" s="139" t="s">
        <v>190</v>
      </c>
      <c r="H165" s="140">
        <v>20</v>
      </c>
      <c r="I165" s="141"/>
      <c r="J165" s="142">
        <f t="shared" si="47"/>
        <v>0</v>
      </c>
      <c r="K165" s="143"/>
      <c r="L165" s="144"/>
      <c r="M165" s="145" t="s">
        <v>1</v>
      </c>
      <c r="N165" s="146" t="s">
        <v>33</v>
      </c>
      <c r="O165" s="17"/>
      <c r="P165" s="130">
        <f t="shared" si="48"/>
        <v>0</v>
      </c>
      <c r="Q165" s="130">
        <v>0.03</v>
      </c>
      <c r="R165" s="130">
        <f t="shared" si="49"/>
        <v>0.6</v>
      </c>
      <c r="S165" s="130">
        <v>0</v>
      </c>
      <c r="T165" s="131">
        <f t="shared" si="50"/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32" t="s">
        <v>194</v>
      </c>
      <c r="AS165" s="17"/>
      <c r="AT165" s="132" t="s">
        <v>133</v>
      </c>
      <c r="AU165" s="132" t="s">
        <v>123</v>
      </c>
      <c r="AV165" s="17"/>
      <c r="AW165" s="17"/>
      <c r="AX165" s="17"/>
      <c r="AY165" s="2" t="s">
        <v>115</v>
      </c>
      <c r="AZ165" s="17"/>
      <c r="BA165" s="17"/>
      <c r="BB165" s="17"/>
      <c r="BC165" s="17"/>
      <c r="BD165" s="17"/>
      <c r="BE165" s="133">
        <f t="shared" si="51"/>
        <v>0</v>
      </c>
      <c r="BF165" s="133">
        <f t="shared" si="52"/>
        <v>0</v>
      </c>
      <c r="BG165" s="133">
        <f t="shared" si="53"/>
        <v>0</v>
      </c>
      <c r="BH165" s="133">
        <f t="shared" si="54"/>
        <v>0</v>
      </c>
      <c r="BI165" s="133">
        <f t="shared" si="55"/>
        <v>0</v>
      </c>
      <c r="BJ165" s="2" t="s">
        <v>123</v>
      </c>
      <c r="BK165" s="133">
        <f t="shared" si="56"/>
        <v>0</v>
      </c>
      <c r="BL165" s="2" t="s">
        <v>184</v>
      </c>
      <c r="BM165" s="132" t="s">
        <v>215</v>
      </c>
    </row>
    <row r="166" spans="1:65" ht="24" customHeight="1">
      <c r="A166" s="17"/>
      <c r="B166" s="18"/>
      <c r="C166" s="120">
        <v>29</v>
      </c>
      <c r="D166" s="120" t="s">
        <v>118</v>
      </c>
      <c r="E166" s="121" t="s">
        <v>216</v>
      </c>
      <c r="F166" s="122" t="s">
        <v>217</v>
      </c>
      <c r="G166" s="123" t="s">
        <v>190</v>
      </c>
      <c r="H166" s="124">
        <v>20</v>
      </c>
      <c r="I166" s="125"/>
      <c r="J166" s="126">
        <f t="shared" si="47"/>
        <v>0</v>
      </c>
      <c r="K166" s="127"/>
      <c r="L166" s="18"/>
      <c r="M166" s="128" t="s">
        <v>1</v>
      </c>
      <c r="N166" s="129" t="s">
        <v>33</v>
      </c>
      <c r="O166" s="17"/>
      <c r="P166" s="130">
        <f t="shared" si="48"/>
        <v>0</v>
      </c>
      <c r="Q166" s="130">
        <v>0</v>
      </c>
      <c r="R166" s="130">
        <f t="shared" si="49"/>
        <v>0</v>
      </c>
      <c r="S166" s="130">
        <v>0</v>
      </c>
      <c r="T166" s="131">
        <f t="shared" si="50"/>
        <v>0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32" t="s">
        <v>184</v>
      </c>
      <c r="AS166" s="17"/>
      <c r="AT166" s="132" t="s">
        <v>118</v>
      </c>
      <c r="AU166" s="132" t="s">
        <v>123</v>
      </c>
      <c r="AV166" s="17"/>
      <c r="AW166" s="17"/>
      <c r="AX166" s="17"/>
      <c r="AY166" s="2" t="s">
        <v>115</v>
      </c>
      <c r="AZ166" s="17"/>
      <c r="BA166" s="17"/>
      <c r="BB166" s="17"/>
      <c r="BC166" s="17"/>
      <c r="BD166" s="17"/>
      <c r="BE166" s="133">
        <f t="shared" si="51"/>
        <v>0</v>
      </c>
      <c r="BF166" s="133">
        <f t="shared" si="52"/>
        <v>0</v>
      </c>
      <c r="BG166" s="133">
        <f t="shared" si="53"/>
        <v>0</v>
      </c>
      <c r="BH166" s="133">
        <f t="shared" si="54"/>
        <v>0</v>
      </c>
      <c r="BI166" s="133">
        <f t="shared" si="55"/>
        <v>0</v>
      </c>
      <c r="BJ166" s="2" t="s">
        <v>123</v>
      </c>
      <c r="BK166" s="133">
        <f t="shared" si="56"/>
        <v>0</v>
      </c>
      <c r="BL166" s="2" t="s">
        <v>184</v>
      </c>
      <c r="BM166" s="132" t="s">
        <v>218</v>
      </c>
    </row>
    <row r="167" spans="1:65" ht="24" customHeight="1">
      <c r="A167" s="17"/>
      <c r="B167" s="18"/>
      <c r="C167" s="120">
        <v>30</v>
      </c>
      <c r="D167" s="120" t="s">
        <v>118</v>
      </c>
      <c r="E167" s="121" t="s">
        <v>219</v>
      </c>
      <c r="F167" s="122" t="s">
        <v>220</v>
      </c>
      <c r="G167" s="123" t="s">
        <v>200</v>
      </c>
      <c r="H167" s="149"/>
      <c r="I167" s="125"/>
      <c r="J167" s="126">
        <f t="shared" si="47"/>
        <v>0</v>
      </c>
      <c r="K167" s="127"/>
      <c r="L167" s="18"/>
      <c r="M167" s="128" t="s">
        <v>1</v>
      </c>
      <c r="N167" s="129" t="s">
        <v>33</v>
      </c>
      <c r="O167" s="17"/>
      <c r="P167" s="130">
        <f t="shared" si="48"/>
        <v>0</v>
      </c>
      <c r="Q167" s="130">
        <v>0</v>
      </c>
      <c r="R167" s="130">
        <f t="shared" si="49"/>
        <v>0</v>
      </c>
      <c r="S167" s="130">
        <v>0</v>
      </c>
      <c r="T167" s="131">
        <f t="shared" si="50"/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32" t="s">
        <v>184</v>
      </c>
      <c r="AS167" s="17"/>
      <c r="AT167" s="132" t="s">
        <v>118</v>
      </c>
      <c r="AU167" s="132" t="s">
        <v>123</v>
      </c>
      <c r="AV167" s="17"/>
      <c r="AW167" s="17"/>
      <c r="AX167" s="17"/>
      <c r="AY167" s="2" t="s">
        <v>115</v>
      </c>
      <c r="AZ167" s="17"/>
      <c r="BA167" s="17"/>
      <c r="BB167" s="17"/>
      <c r="BC167" s="17"/>
      <c r="BD167" s="17"/>
      <c r="BE167" s="133">
        <f t="shared" si="51"/>
        <v>0</v>
      </c>
      <c r="BF167" s="133">
        <f t="shared" si="52"/>
        <v>0</v>
      </c>
      <c r="BG167" s="133">
        <f t="shared" si="53"/>
        <v>0</v>
      </c>
      <c r="BH167" s="133">
        <f t="shared" si="54"/>
        <v>0</v>
      </c>
      <c r="BI167" s="133">
        <f t="shared" si="55"/>
        <v>0</v>
      </c>
      <c r="BJ167" s="2" t="s">
        <v>123</v>
      </c>
      <c r="BK167" s="133">
        <f t="shared" si="56"/>
        <v>0</v>
      </c>
      <c r="BL167" s="2" t="s">
        <v>184</v>
      </c>
      <c r="BM167" s="132" t="s">
        <v>221</v>
      </c>
    </row>
    <row r="168" spans="1:65" ht="22.5" customHeight="1">
      <c r="A168" s="108"/>
      <c r="B168" s="109"/>
      <c r="C168" s="108"/>
      <c r="D168" s="110" t="s">
        <v>66</v>
      </c>
      <c r="E168" s="118" t="s">
        <v>222</v>
      </c>
      <c r="F168" s="118" t="s">
        <v>223</v>
      </c>
      <c r="G168" s="108"/>
      <c r="H168" s="108"/>
      <c r="I168" s="108"/>
      <c r="J168" s="119">
        <f>SUM(J169:J171)</f>
        <v>0</v>
      </c>
      <c r="K168" s="108"/>
      <c r="L168" s="109"/>
      <c r="M168" s="113"/>
      <c r="N168" s="108"/>
      <c r="O168" s="108"/>
      <c r="P168" s="114">
        <f>SUM(P169:P171)</f>
        <v>0</v>
      </c>
      <c r="Q168" s="108"/>
      <c r="R168" s="114">
        <f>SUM(R169:R171)</f>
        <v>2.8812000000000004E-2</v>
      </c>
      <c r="S168" s="108"/>
      <c r="T168" s="115">
        <f>SUM(T169:T171)</f>
        <v>0</v>
      </c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10" t="s">
        <v>123</v>
      </c>
      <c r="AS168" s="108"/>
      <c r="AT168" s="116" t="s">
        <v>66</v>
      </c>
      <c r="AU168" s="116" t="s">
        <v>75</v>
      </c>
      <c r="AV168" s="108"/>
      <c r="AW168" s="108"/>
      <c r="AX168" s="108"/>
      <c r="AY168" s="110" t="s">
        <v>115</v>
      </c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17">
        <f>SUM(BK169:BK171)</f>
        <v>0</v>
      </c>
      <c r="BL168" s="108"/>
      <c r="BM168" s="108"/>
    </row>
    <row r="169" spans="1:65" ht="24" customHeight="1">
      <c r="A169" s="17"/>
      <c r="B169" s="18"/>
      <c r="C169" s="120">
        <v>31</v>
      </c>
      <c r="D169" s="120" t="s">
        <v>118</v>
      </c>
      <c r="E169" s="121" t="s">
        <v>224</v>
      </c>
      <c r="F169" s="122" t="s">
        <v>225</v>
      </c>
      <c r="G169" s="123" t="s">
        <v>121</v>
      </c>
      <c r="H169" s="124">
        <v>13.72</v>
      </c>
      <c r="I169" s="125"/>
      <c r="J169" s="126">
        <f t="shared" ref="J169:J171" si="57">ROUND(I169*H169,2)</f>
        <v>0</v>
      </c>
      <c r="K169" s="127"/>
      <c r="L169" s="18"/>
      <c r="M169" s="128" t="s">
        <v>1</v>
      </c>
      <c r="N169" s="129" t="s">
        <v>33</v>
      </c>
      <c r="O169" s="17"/>
      <c r="P169" s="130">
        <f t="shared" ref="P169:P171" si="58">O169*H169</f>
        <v>0</v>
      </c>
      <c r="Q169" s="130">
        <v>1E-4</v>
      </c>
      <c r="R169" s="130">
        <f t="shared" ref="R169:R171" si="59">Q169*H169</f>
        <v>1.3720000000000002E-3</v>
      </c>
      <c r="S169" s="130">
        <v>0</v>
      </c>
      <c r="T169" s="131">
        <f t="shared" ref="T169:T171" si="60">S169*H169</f>
        <v>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32" t="s">
        <v>184</v>
      </c>
      <c r="AS169" s="17"/>
      <c r="AT169" s="132" t="s">
        <v>118</v>
      </c>
      <c r="AU169" s="132" t="s">
        <v>123</v>
      </c>
      <c r="AV169" s="17"/>
      <c r="AW169" s="17"/>
      <c r="AX169" s="17"/>
      <c r="AY169" s="2" t="s">
        <v>115</v>
      </c>
      <c r="AZ169" s="17"/>
      <c r="BA169" s="17"/>
      <c r="BB169" s="17"/>
      <c r="BC169" s="17"/>
      <c r="BD169" s="17"/>
      <c r="BE169" s="133">
        <f t="shared" ref="BE169:BE171" si="61">IF(N169="základná",J169,0)</f>
        <v>0</v>
      </c>
      <c r="BF169" s="133">
        <f t="shared" ref="BF169:BF171" si="62">IF(N169="znížená",J169,0)</f>
        <v>0</v>
      </c>
      <c r="BG169" s="133">
        <f t="shared" ref="BG169:BG171" si="63">IF(N169="zákl. prenesená",J169,0)</f>
        <v>0</v>
      </c>
      <c r="BH169" s="133">
        <f t="shared" ref="BH169:BH171" si="64">IF(N169="zníž. prenesená",J169,0)</f>
        <v>0</v>
      </c>
      <c r="BI169" s="133">
        <f t="shared" ref="BI169:BI171" si="65">IF(N169="nulová",J169,0)</f>
        <v>0</v>
      </c>
      <c r="BJ169" s="2" t="s">
        <v>123</v>
      </c>
      <c r="BK169" s="133">
        <f t="shared" ref="BK169:BK171" si="66">ROUND(I169*H169,2)</f>
        <v>0</v>
      </c>
      <c r="BL169" s="2" t="s">
        <v>184</v>
      </c>
      <c r="BM169" s="132" t="s">
        <v>226</v>
      </c>
    </row>
    <row r="170" spans="1:65" ht="14.25" customHeight="1">
      <c r="A170" s="17"/>
      <c r="B170" s="18"/>
      <c r="C170" s="136">
        <v>32</v>
      </c>
      <c r="D170" s="136" t="s">
        <v>133</v>
      </c>
      <c r="E170" s="137" t="s">
        <v>227</v>
      </c>
      <c r="F170" s="138" t="s">
        <v>228</v>
      </c>
      <c r="G170" s="139" t="s">
        <v>121</v>
      </c>
      <c r="H170" s="140">
        <v>13.72</v>
      </c>
      <c r="I170" s="141"/>
      <c r="J170" s="142">
        <f t="shared" si="57"/>
        <v>0</v>
      </c>
      <c r="K170" s="143"/>
      <c r="L170" s="144"/>
      <c r="M170" s="145" t="s">
        <v>1</v>
      </c>
      <c r="N170" s="146" t="s">
        <v>33</v>
      </c>
      <c r="O170" s="17"/>
      <c r="P170" s="130">
        <f t="shared" si="58"/>
        <v>0</v>
      </c>
      <c r="Q170" s="130">
        <v>2E-3</v>
      </c>
      <c r="R170" s="130">
        <f t="shared" si="59"/>
        <v>2.7440000000000003E-2</v>
      </c>
      <c r="S170" s="130">
        <v>0</v>
      </c>
      <c r="T170" s="131">
        <f t="shared" si="60"/>
        <v>0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32" t="s">
        <v>194</v>
      </c>
      <c r="AS170" s="17"/>
      <c r="AT170" s="132" t="s">
        <v>133</v>
      </c>
      <c r="AU170" s="132" t="s">
        <v>123</v>
      </c>
      <c r="AV170" s="17"/>
      <c r="AW170" s="17"/>
      <c r="AX170" s="17"/>
      <c r="AY170" s="2" t="s">
        <v>115</v>
      </c>
      <c r="AZ170" s="17"/>
      <c r="BA170" s="17"/>
      <c r="BB170" s="17"/>
      <c r="BC170" s="17"/>
      <c r="BD170" s="17"/>
      <c r="BE170" s="133">
        <f t="shared" si="61"/>
        <v>0</v>
      </c>
      <c r="BF170" s="133">
        <f t="shared" si="62"/>
        <v>0</v>
      </c>
      <c r="BG170" s="133">
        <f t="shared" si="63"/>
        <v>0</v>
      </c>
      <c r="BH170" s="133">
        <f t="shared" si="64"/>
        <v>0</v>
      </c>
      <c r="BI170" s="133">
        <f t="shared" si="65"/>
        <v>0</v>
      </c>
      <c r="BJ170" s="2" t="s">
        <v>123</v>
      </c>
      <c r="BK170" s="133">
        <f t="shared" si="66"/>
        <v>0</v>
      </c>
      <c r="BL170" s="2" t="s">
        <v>184</v>
      </c>
      <c r="BM170" s="132" t="s">
        <v>229</v>
      </c>
    </row>
    <row r="171" spans="1:65" ht="24" customHeight="1">
      <c r="A171" s="17"/>
      <c r="B171" s="18"/>
      <c r="C171" s="120">
        <v>33</v>
      </c>
      <c r="D171" s="120" t="s">
        <v>118</v>
      </c>
      <c r="E171" s="121" t="s">
        <v>230</v>
      </c>
      <c r="F171" s="122" t="s">
        <v>231</v>
      </c>
      <c r="G171" s="123" t="s">
        <v>200</v>
      </c>
      <c r="H171" s="149"/>
      <c r="I171" s="125"/>
      <c r="J171" s="126">
        <f t="shared" si="57"/>
        <v>0</v>
      </c>
      <c r="K171" s="127"/>
      <c r="L171" s="18"/>
      <c r="M171" s="128" t="s">
        <v>1</v>
      </c>
      <c r="N171" s="129" t="s">
        <v>33</v>
      </c>
      <c r="O171" s="17"/>
      <c r="P171" s="130">
        <f t="shared" si="58"/>
        <v>0</v>
      </c>
      <c r="Q171" s="130">
        <v>0</v>
      </c>
      <c r="R171" s="130">
        <f t="shared" si="59"/>
        <v>0</v>
      </c>
      <c r="S171" s="130">
        <v>0</v>
      </c>
      <c r="T171" s="131">
        <f t="shared" si="60"/>
        <v>0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32" t="s">
        <v>184</v>
      </c>
      <c r="AS171" s="17"/>
      <c r="AT171" s="132" t="s">
        <v>118</v>
      </c>
      <c r="AU171" s="132" t="s">
        <v>123</v>
      </c>
      <c r="AV171" s="17"/>
      <c r="AW171" s="17"/>
      <c r="AX171" s="17"/>
      <c r="AY171" s="2" t="s">
        <v>115</v>
      </c>
      <c r="AZ171" s="17"/>
      <c r="BA171" s="17"/>
      <c r="BB171" s="17"/>
      <c r="BC171" s="17"/>
      <c r="BD171" s="17"/>
      <c r="BE171" s="133">
        <f t="shared" si="61"/>
        <v>0</v>
      </c>
      <c r="BF171" s="133">
        <f t="shared" si="62"/>
        <v>0</v>
      </c>
      <c r="BG171" s="133">
        <f t="shared" si="63"/>
        <v>0</v>
      </c>
      <c r="BH171" s="133">
        <f t="shared" si="64"/>
        <v>0</v>
      </c>
      <c r="BI171" s="133">
        <f t="shared" si="65"/>
        <v>0</v>
      </c>
      <c r="BJ171" s="2" t="s">
        <v>123</v>
      </c>
      <c r="BK171" s="133">
        <f t="shared" si="66"/>
        <v>0</v>
      </c>
      <c r="BL171" s="2" t="s">
        <v>184</v>
      </c>
      <c r="BM171" s="132" t="s">
        <v>232</v>
      </c>
    </row>
    <row r="172" spans="1:65" ht="22.5" customHeight="1">
      <c r="A172" s="108"/>
      <c r="B172" s="109"/>
      <c r="C172" s="108"/>
      <c r="D172" s="110" t="s">
        <v>66</v>
      </c>
      <c r="E172" s="118" t="s">
        <v>233</v>
      </c>
      <c r="F172" s="118" t="s">
        <v>234</v>
      </c>
      <c r="G172" s="108"/>
      <c r="H172" s="108"/>
      <c r="I172" s="108"/>
      <c r="J172" s="119">
        <f>BK172</f>
        <v>0</v>
      </c>
      <c r="K172" s="108"/>
      <c r="L172" s="109"/>
      <c r="M172" s="113"/>
      <c r="N172" s="108"/>
      <c r="O172" s="108"/>
      <c r="P172" s="114">
        <f>SUM(P173:P175)</f>
        <v>0</v>
      </c>
      <c r="Q172" s="108"/>
      <c r="R172" s="114">
        <f>SUM(R173:R175)</f>
        <v>4.8916960000000005</v>
      </c>
      <c r="S172" s="108"/>
      <c r="T172" s="115">
        <f>SUM(T173:T175)</f>
        <v>0</v>
      </c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10" t="s">
        <v>123</v>
      </c>
      <c r="AS172" s="108"/>
      <c r="AT172" s="116" t="s">
        <v>66</v>
      </c>
      <c r="AU172" s="116" t="s">
        <v>75</v>
      </c>
      <c r="AV172" s="108"/>
      <c r="AW172" s="108"/>
      <c r="AX172" s="108"/>
      <c r="AY172" s="110" t="s">
        <v>115</v>
      </c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17">
        <f>SUM(BK173:BK175)</f>
        <v>0</v>
      </c>
      <c r="BL172" s="108"/>
      <c r="BM172" s="108"/>
    </row>
    <row r="173" spans="1:65" ht="24" customHeight="1">
      <c r="A173" s="17"/>
      <c r="B173" s="18"/>
      <c r="C173" s="120">
        <v>34</v>
      </c>
      <c r="D173" s="120" t="s">
        <v>118</v>
      </c>
      <c r="E173" s="121" t="s">
        <v>235</v>
      </c>
      <c r="F173" s="122" t="s">
        <v>236</v>
      </c>
      <c r="G173" s="123" t="s">
        <v>121</v>
      </c>
      <c r="H173" s="124">
        <v>1257.56</v>
      </c>
      <c r="I173" s="125"/>
      <c r="J173" s="126">
        <f t="shared" ref="J173:J175" si="67">ROUND(I173*H173,2)</f>
        <v>0</v>
      </c>
      <c r="K173" s="127"/>
      <c r="L173" s="18"/>
      <c r="M173" s="128" t="s">
        <v>1</v>
      </c>
      <c r="N173" s="129" t="s">
        <v>33</v>
      </c>
      <c r="O173" s="17"/>
      <c r="P173" s="130">
        <f t="shared" ref="P173:P175" si="68">O173*H173</f>
        <v>0</v>
      </c>
      <c r="Q173" s="130">
        <v>3.5E-4</v>
      </c>
      <c r="R173" s="130">
        <f t="shared" ref="R173:R175" si="69">Q173*H173</f>
        <v>0.44014599999999998</v>
      </c>
      <c r="S173" s="130">
        <v>0</v>
      </c>
      <c r="T173" s="131">
        <f t="shared" ref="T173:T175" si="70">S173*H173</f>
        <v>0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32" t="s">
        <v>184</v>
      </c>
      <c r="AS173" s="17"/>
      <c r="AT173" s="132" t="s">
        <v>118</v>
      </c>
      <c r="AU173" s="132" t="s">
        <v>123</v>
      </c>
      <c r="AV173" s="17"/>
      <c r="AW173" s="17"/>
      <c r="AX173" s="17"/>
      <c r="AY173" s="2" t="s">
        <v>115</v>
      </c>
      <c r="AZ173" s="17"/>
      <c r="BA173" s="17"/>
      <c r="BB173" s="17"/>
      <c r="BC173" s="17"/>
      <c r="BD173" s="17"/>
      <c r="BE173" s="133">
        <f t="shared" ref="BE173:BE175" si="71">IF(N173="základná",J173,0)</f>
        <v>0</v>
      </c>
      <c r="BF173" s="133">
        <f t="shared" ref="BF173:BF175" si="72">IF(N173="znížená",J173,0)</f>
        <v>0</v>
      </c>
      <c r="BG173" s="133">
        <f t="shared" ref="BG173:BG175" si="73">IF(N173="zákl. prenesená",J173,0)</f>
        <v>0</v>
      </c>
      <c r="BH173" s="133">
        <f t="shared" ref="BH173:BH175" si="74">IF(N173="zníž. prenesená",J173,0)</f>
        <v>0</v>
      </c>
      <c r="BI173" s="133">
        <f t="shared" ref="BI173:BI175" si="75">IF(N173="nulová",J173,0)</f>
        <v>0</v>
      </c>
      <c r="BJ173" s="2" t="s">
        <v>123</v>
      </c>
      <c r="BK173" s="133">
        <f t="shared" ref="BK173:BK175" si="76">ROUND(I173*H173,2)</f>
        <v>0</v>
      </c>
      <c r="BL173" s="2" t="s">
        <v>184</v>
      </c>
      <c r="BM173" s="132" t="s">
        <v>237</v>
      </c>
    </row>
    <row r="174" spans="1:65" ht="39.75" customHeight="1">
      <c r="A174" s="17"/>
      <c r="B174" s="18"/>
      <c r="C174" s="136">
        <v>35</v>
      </c>
      <c r="D174" s="136" t="s">
        <v>133</v>
      </c>
      <c r="E174" s="137" t="s">
        <v>238</v>
      </c>
      <c r="F174" s="138" t="s">
        <v>239</v>
      </c>
      <c r="G174" s="139" t="s">
        <v>121</v>
      </c>
      <c r="H174" s="140">
        <v>1509</v>
      </c>
      <c r="I174" s="141"/>
      <c r="J174" s="142">
        <f t="shared" si="67"/>
        <v>0</v>
      </c>
      <c r="K174" s="143"/>
      <c r="L174" s="144"/>
      <c r="M174" s="145" t="s">
        <v>1</v>
      </c>
      <c r="N174" s="146" t="s">
        <v>33</v>
      </c>
      <c r="O174" s="17"/>
      <c r="P174" s="130">
        <f t="shared" si="68"/>
        <v>0</v>
      </c>
      <c r="Q174" s="130">
        <v>2.9499999999999999E-3</v>
      </c>
      <c r="R174" s="130">
        <f t="shared" si="69"/>
        <v>4.4515500000000001</v>
      </c>
      <c r="S174" s="130">
        <v>0</v>
      </c>
      <c r="T174" s="131">
        <f t="shared" si="70"/>
        <v>0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32" t="s">
        <v>194</v>
      </c>
      <c r="AS174" s="17"/>
      <c r="AT174" s="132" t="s">
        <v>133</v>
      </c>
      <c r="AU174" s="132" t="s">
        <v>123</v>
      </c>
      <c r="AV174" s="17"/>
      <c r="AW174" s="17"/>
      <c r="AX174" s="17"/>
      <c r="AY174" s="2" t="s">
        <v>115</v>
      </c>
      <c r="AZ174" s="17"/>
      <c r="BA174" s="17"/>
      <c r="BB174" s="17"/>
      <c r="BC174" s="17"/>
      <c r="BD174" s="17"/>
      <c r="BE174" s="133">
        <f t="shared" si="71"/>
        <v>0</v>
      </c>
      <c r="BF174" s="133">
        <f t="shared" si="72"/>
        <v>0</v>
      </c>
      <c r="BG174" s="133">
        <f t="shared" si="73"/>
        <v>0</v>
      </c>
      <c r="BH174" s="133">
        <f t="shared" si="74"/>
        <v>0</v>
      </c>
      <c r="BI174" s="133">
        <f t="shared" si="75"/>
        <v>0</v>
      </c>
      <c r="BJ174" s="2" t="s">
        <v>123</v>
      </c>
      <c r="BK174" s="133">
        <f t="shared" si="76"/>
        <v>0</v>
      </c>
      <c r="BL174" s="2" t="s">
        <v>184</v>
      </c>
      <c r="BM174" s="132" t="s">
        <v>240</v>
      </c>
    </row>
    <row r="175" spans="1:65" ht="24" customHeight="1">
      <c r="A175" s="17"/>
      <c r="B175" s="18"/>
      <c r="C175" s="120">
        <v>36</v>
      </c>
      <c r="D175" s="120" t="s">
        <v>118</v>
      </c>
      <c r="E175" s="121" t="s">
        <v>241</v>
      </c>
      <c r="F175" s="122" t="s">
        <v>242</v>
      </c>
      <c r="G175" s="123" t="s">
        <v>200</v>
      </c>
      <c r="H175" s="149"/>
      <c r="I175" s="125"/>
      <c r="J175" s="126">
        <f t="shared" si="67"/>
        <v>0</v>
      </c>
      <c r="K175" s="127"/>
      <c r="L175" s="18"/>
      <c r="M175" s="128" t="s">
        <v>1</v>
      </c>
      <c r="N175" s="129" t="s">
        <v>33</v>
      </c>
      <c r="O175" s="17"/>
      <c r="P175" s="130">
        <f t="shared" si="68"/>
        <v>0</v>
      </c>
      <c r="Q175" s="130">
        <v>0</v>
      </c>
      <c r="R175" s="130">
        <f t="shared" si="69"/>
        <v>0</v>
      </c>
      <c r="S175" s="130">
        <v>0</v>
      </c>
      <c r="T175" s="131">
        <f t="shared" si="70"/>
        <v>0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32" t="s">
        <v>184</v>
      </c>
      <c r="AS175" s="17"/>
      <c r="AT175" s="132" t="s">
        <v>118</v>
      </c>
      <c r="AU175" s="132" t="s">
        <v>123</v>
      </c>
      <c r="AV175" s="17"/>
      <c r="AW175" s="17"/>
      <c r="AX175" s="17"/>
      <c r="AY175" s="2" t="s">
        <v>115</v>
      </c>
      <c r="AZ175" s="17"/>
      <c r="BA175" s="17"/>
      <c r="BB175" s="17"/>
      <c r="BC175" s="17"/>
      <c r="BD175" s="17"/>
      <c r="BE175" s="133">
        <f t="shared" si="71"/>
        <v>0</v>
      </c>
      <c r="BF175" s="133">
        <f t="shared" si="72"/>
        <v>0</v>
      </c>
      <c r="BG175" s="133">
        <f t="shared" si="73"/>
        <v>0</v>
      </c>
      <c r="BH175" s="133">
        <f t="shared" si="74"/>
        <v>0</v>
      </c>
      <c r="BI175" s="133">
        <f t="shared" si="75"/>
        <v>0</v>
      </c>
      <c r="BJ175" s="2" t="s">
        <v>123</v>
      </c>
      <c r="BK175" s="133">
        <f t="shared" si="76"/>
        <v>0</v>
      </c>
      <c r="BL175" s="2" t="s">
        <v>184</v>
      </c>
      <c r="BM175" s="132" t="s">
        <v>243</v>
      </c>
    </row>
    <row r="176" spans="1:65" ht="22.5" customHeight="1">
      <c r="A176" s="108"/>
      <c r="B176" s="109"/>
      <c r="C176" s="108"/>
      <c r="D176" s="110" t="s">
        <v>66</v>
      </c>
      <c r="E176" s="118" t="s">
        <v>244</v>
      </c>
      <c r="F176" s="118" t="s">
        <v>245</v>
      </c>
      <c r="G176" s="108"/>
      <c r="H176" s="108"/>
      <c r="I176" s="108"/>
      <c r="J176" s="119">
        <f>BK176</f>
        <v>0</v>
      </c>
      <c r="K176" s="108"/>
      <c r="L176" s="109"/>
      <c r="M176" s="113"/>
      <c r="N176" s="108"/>
      <c r="O176" s="108"/>
      <c r="P176" s="114">
        <f>SUM(P177:P179)</f>
        <v>0</v>
      </c>
      <c r="Q176" s="108"/>
      <c r="R176" s="114">
        <f>SUM(R177:R179)</f>
        <v>1.0457380000000001</v>
      </c>
      <c r="S176" s="108"/>
      <c r="T176" s="115">
        <f>SUM(T177:T179)</f>
        <v>0</v>
      </c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10" t="s">
        <v>123</v>
      </c>
      <c r="AS176" s="108"/>
      <c r="AT176" s="116" t="s">
        <v>66</v>
      </c>
      <c r="AU176" s="116" t="s">
        <v>75</v>
      </c>
      <c r="AV176" s="108"/>
      <c r="AW176" s="108"/>
      <c r="AX176" s="108"/>
      <c r="AY176" s="110" t="s">
        <v>115</v>
      </c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17">
        <f>SUM(BK177:BK179)</f>
        <v>0</v>
      </c>
      <c r="BL176" s="108"/>
      <c r="BM176" s="108"/>
    </row>
    <row r="177" spans="1:65" ht="24" customHeight="1">
      <c r="A177" s="17"/>
      <c r="B177" s="18"/>
      <c r="C177" s="120">
        <v>37</v>
      </c>
      <c r="D177" s="120" t="s">
        <v>118</v>
      </c>
      <c r="E177" s="121" t="s">
        <v>246</v>
      </c>
      <c r="F177" s="122" t="s">
        <v>247</v>
      </c>
      <c r="G177" s="123" t="s">
        <v>121</v>
      </c>
      <c r="H177" s="124">
        <v>78.92</v>
      </c>
      <c r="I177" s="125"/>
      <c r="J177" s="126">
        <f t="shared" ref="J177:J179" si="77">ROUND(I177*H177,2)</f>
        <v>0</v>
      </c>
      <c r="K177" s="127"/>
      <c r="L177" s="18"/>
      <c r="M177" s="128" t="s">
        <v>1</v>
      </c>
      <c r="N177" s="129" t="s">
        <v>33</v>
      </c>
      <c r="O177" s="17"/>
      <c r="P177" s="130">
        <f t="shared" ref="P177:P179" si="78">O177*H177</f>
        <v>0</v>
      </c>
      <c r="Q177" s="130">
        <v>2.65E-3</v>
      </c>
      <c r="R177" s="130">
        <f t="shared" ref="R177:R179" si="79">Q177*H177</f>
        <v>0.20913800000000002</v>
      </c>
      <c r="S177" s="130">
        <v>0</v>
      </c>
      <c r="T177" s="131">
        <f t="shared" ref="T177:T179" si="80">S177*H177</f>
        <v>0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32" t="s">
        <v>184</v>
      </c>
      <c r="AS177" s="17"/>
      <c r="AT177" s="132" t="s">
        <v>118</v>
      </c>
      <c r="AU177" s="132" t="s">
        <v>123</v>
      </c>
      <c r="AV177" s="17"/>
      <c r="AW177" s="17"/>
      <c r="AX177" s="17"/>
      <c r="AY177" s="2" t="s">
        <v>115</v>
      </c>
      <c r="AZ177" s="17"/>
      <c r="BA177" s="17"/>
      <c r="BB177" s="17"/>
      <c r="BC177" s="17"/>
      <c r="BD177" s="17"/>
      <c r="BE177" s="133">
        <f t="shared" ref="BE177:BE179" si="81">IF(N177="základná",J177,0)</f>
        <v>0</v>
      </c>
      <c r="BF177" s="133">
        <f t="shared" ref="BF177:BF179" si="82">IF(N177="znížená",J177,0)</f>
        <v>0</v>
      </c>
      <c r="BG177" s="133">
        <f t="shared" ref="BG177:BG179" si="83">IF(N177="zákl. prenesená",J177,0)</f>
        <v>0</v>
      </c>
      <c r="BH177" s="133">
        <f t="shared" ref="BH177:BH179" si="84">IF(N177="zníž. prenesená",J177,0)</f>
        <v>0</v>
      </c>
      <c r="BI177" s="133">
        <f t="shared" ref="BI177:BI179" si="85">IF(N177="nulová",J177,0)</f>
        <v>0</v>
      </c>
      <c r="BJ177" s="2" t="s">
        <v>123</v>
      </c>
      <c r="BK177" s="133">
        <f t="shared" ref="BK177:BK179" si="86">ROUND(I177*H177,2)</f>
        <v>0</v>
      </c>
      <c r="BL177" s="2" t="s">
        <v>184</v>
      </c>
      <c r="BM177" s="132" t="s">
        <v>248</v>
      </c>
    </row>
    <row r="178" spans="1:65" ht="24" customHeight="1">
      <c r="A178" s="17"/>
      <c r="B178" s="18"/>
      <c r="C178" s="136">
        <v>38</v>
      </c>
      <c r="D178" s="136" t="s">
        <v>133</v>
      </c>
      <c r="E178" s="137" t="s">
        <v>249</v>
      </c>
      <c r="F178" s="138" t="s">
        <v>250</v>
      </c>
      <c r="G178" s="139" t="s">
        <v>121</v>
      </c>
      <c r="H178" s="140">
        <v>83.66</v>
      </c>
      <c r="I178" s="141"/>
      <c r="J178" s="142">
        <f t="shared" si="77"/>
        <v>0</v>
      </c>
      <c r="K178" s="143"/>
      <c r="L178" s="144"/>
      <c r="M178" s="145" t="s">
        <v>1</v>
      </c>
      <c r="N178" s="146" t="s">
        <v>33</v>
      </c>
      <c r="O178" s="17"/>
      <c r="P178" s="130">
        <f t="shared" si="78"/>
        <v>0</v>
      </c>
      <c r="Q178" s="130">
        <v>0.01</v>
      </c>
      <c r="R178" s="130">
        <f t="shared" si="79"/>
        <v>0.83660000000000001</v>
      </c>
      <c r="S178" s="130">
        <v>0</v>
      </c>
      <c r="T178" s="131">
        <f t="shared" si="80"/>
        <v>0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32" t="s">
        <v>194</v>
      </c>
      <c r="AS178" s="17"/>
      <c r="AT178" s="132" t="s">
        <v>133</v>
      </c>
      <c r="AU178" s="132" t="s">
        <v>123</v>
      </c>
      <c r="AV178" s="17"/>
      <c r="AW178" s="17"/>
      <c r="AX178" s="17"/>
      <c r="AY178" s="2" t="s">
        <v>115</v>
      </c>
      <c r="AZ178" s="17"/>
      <c r="BA178" s="17"/>
      <c r="BB178" s="17"/>
      <c r="BC178" s="17"/>
      <c r="BD178" s="17"/>
      <c r="BE178" s="133">
        <f t="shared" si="81"/>
        <v>0</v>
      </c>
      <c r="BF178" s="133">
        <f t="shared" si="82"/>
        <v>0</v>
      </c>
      <c r="BG178" s="133">
        <f t="shared" si="83"/>
        <v>0</v>
      </c>
      <c r="BH178" s="133">
        <f t="shared" si="84"/>
        <v>0</v>
      </c>
      <c r="BI178" s="133">
        <f t="shared" si="85"/>
        <v>0</v>
      </c>
      <c r="BJ178" s="2" t="s">
        <v>123</v>
      </c>
      <c r="BK178" s="133">
        <f t="shared" si="86"/>
        <v>0</v>
      </c>
      <c r="BL178" s="2" t="s">
        <v>184</v>
      </c>
      <c r="BM178" s="132" t="s">
        <v>251</v>
      </c>
    </row>
    <row r="179" spans="1:65" ht="24" customHeight="1">
      <c r="A179" s="17"/>
      <c r="B179" s="18"/>
      <c r="C179" s="120">
        <v>39</v>
      </c>
      <c r="D179" s="120" t="s">
        <v>118</v>
      </c>
      <c r="E179" s="121" t="s">
        <v>252</v>
      </c>
      <c r="F179" s="122" t="s">
        <v>253</v>
      </c>
      <c r="G179" s="123" t="s">
        <v>200</v>
      </c>
      <c r="H179" s="149"/>
      <c r="I179" s="125"/>
      <c r="J179" s="126">
        <f t="shared" si="77"/>
        <v>0</v>
      </c>
      <c r="K179" s="127"/>
      <c r="L179" s="18"/>
      <c r="M179" s="128" t="s">
        <v>1</v>
      </c>
      <c r="N179" s="129" t="s">
        <v>33</v>
      </c>
      <c r="O179" s="17"/>
      <c r="P179" s="130">
        <f t="shared" si="78"/>
        <v>0</v>
      </c>
      <c r="Q179" s="130">
        <v>0</v>
      </c>
      <c r="R179" s="130">
        <f t="shared" si="79"/>
        <v>0</v>
      </c>
      <c r="S179" s="130">
        <v>0</v>
      </c>
      <c r="T179" s="131">
        <f t="shared" si="80"/>
        <v>0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32" t="s">
        <v>184</v>
      </c>
      <c r="AS179" s="17"/>
      <c r="AT179" s="132" t="s">
        <v>118</v>
      </c>
      <c r="AU179" s="132" t="s">
        <v>123</v>
      </c>
      <c r="AV179" s="17"/>
      <c r="AW179" s="17"/>
      <c r="AX179" s="17"/>
      <c r="AY179" s="2" t="s">
        <v>115</v>
      </c>
      <c r="AZ179" s="17"/>
      <c r="BA179" s="17"/>
      <c r="BB179" s="17"/>
      <c r="BC179" s="17"/>
      <c r="BD179" s="17"/>
      <c r="BE179" s="133">
        <f t="shared" si="81"/>
        <v>0</v>
      </c>
      <c r="BF179" s="133">
        <f t="shared" si="82"/>
        <v>0</v>
      </c>
      <c r="BG179" s="133">
        <f t="shared" si="83"/>
        <v>0</v>
      </c>
      <c r="BH179" s="133">
        <f t="shared" si="84"/>
        <v>0</v>
      </c>
      <c r="BI179" s="133">
        <f t="shared" si="85"/>
        <v>0</v>
      </c>
      <c r="BJ179" s="2" t="s">
        <v>123</v>
      </c>
      <c r="BK179" s="133">
        <f t="shared" si="86"/>
        <v>0</v>
      </c>
      <c r="BL179" s="2" t="s">
        <v>184</v>
      </c>
      <c r="BM179" s="132" t="s">
        <v>254</v>
      </c>
    </row>
    <row r="180" spans="1:65" ht="22.5" customHeight="1">
      <c r="A180" s="108"/>
      <c r="B180" s="109"/>
      <c r="C180" s="108"/>
      <c r="D180" s="110" t="s">
        <v>66</v>
      </c>
      <c r="E180" s="118" t="s">
        <v>255</v>
      </c>
      <c r="F180" s="118" t="s">
        <v>256</v>
      </c>
      <c r="G180" s="108"/>
      <c r="H180" s="108"/>
      <c r="I180" s="108"/>
      <c r="J180" s="119">
        <f>BK180</f>
        <v>0</v>
      </c>
      <c r="K180" s="108"/>
      <c r="L180" s="109"/>
      <c r="M180" s="113"/>
      <c r="N180" s="108"/>
      <c r="O180" s="108"/>
      <c r="P180" s="114">
        <f>SUM(P181)</f>
        <v>0</v>
      </c>
      <c r="Q180" s="108"/>
      <c r="R180" s="114">
        <f>SUM(R181)</f>
        <v>9.7190000000000004E-4</v>
      </c>
      <c r="S180" s="108"/>
      <c r="T180" s="115">
        <f>SUM(T181)</f>
        <v>0</v>
      </c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10" t="s">
        <v>123</v>
      </c>
      <c r="AS180" s="108"/>
      <c r="AT180" s="116" t="s">
        <v>66</v>
      </c>
      <c r="AU180" s="116" t="s">
        <v>75</v>
      </c>
      <c r="AV180" s="108"/>
      <c r="AW180" s="108"/>
      <c r="AX180" s="108"/>
      <c r="AY180" s="110" t="s">
        <v>115</v>
      </c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17">
        <f>SUM(BK181)</f>
        <v>0</v>
      </c>
      <c r="BL180" s="108"/>
      <c r="BM180" s="108"/>
    </row>
    <row r="181" spans="1:65" ht="37.5" customHeight="1">
      <c r="A181" s="17"/>
      <c r="B181" s="18"/>
      <c r="C181" s="120">
        <v>40</v>
      </c>
      <c r="D181" s="120" t="s">
        <v>118</v>
      </c>
      <c r="E181" s="121" t="s">
        <v>257</v>
      </c>
      <c r="F181" s="122" t="s">
        <v>258</v>
      </c>
      <c r="G181" s="123" t="s">
        <v>121</v>
      </c>
      <c r="H181" s="124">
        <v>48.594999999999999</v>
      </c>
      <c r="I181" s="125"/>
      <c r="J181" s="126">
        <f>ROUND(I181*H181,2)</f>
        <v>0</v>
      </c>
      <c r="K181" s="127"/>
      <c r="L181" s="18"/>
      <c r="M181" s="128" t="s">
        <v>1</v>
      </c>
      <c r="N181" s="129" t="s">
        <v>33</v>
      </c>
      <c r="O181" s="17"/>
      <c r="P181" s="130">
        <f>O181*H181</f>
        <v>0</v>
      </c>
      <c r="Q181" s="130">
        <v>2.0000000000000002E-5</v>
      </c>
      <c r="R181" s="130">
        <f>Q181*H181</f>
        <v>9.7190000000000004E-4</v>
      </c>
      <c r="S181" s="130">
        <v>0</v>
      </c>
      <c r="T181" s="131">
        <f>S181*H181</f>
        <v>0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32" t="s">
        <v>184</v>
      </c>
      <c r="AS181" s="17"/>
      <c r="AT181" s="132" t="s">
        <v>118</v>
      </c>
      <c r="AU181" s="132" t="s">
        <v>123</v>
      </c>
      <c r="AV181" s="17"/>
      <c r="AW181" s="17"/>
      <c r="AX181" s="17"/>
      <c r="AY181" s="2" t="s">
        <v>115</v>
      </c>
      <c r="AZ181" s="17"/>
      <c r="BA181" s="17"/>
      <c r="BB181" s="17"/>
      <c r="BC181" s="17"/>
      <c r="BD181" s="17"/>
      <c r="BE181" s="133">
        <f>IF(N181="základná",J181,0)</f>
        <v>0</v>
      </c>
      <c r="BF181" s="133">
        <f>IF(N181="znížená",J181,0)</f>
        <v>0</v>
      </c>
      <c r="BG181" s="133">
        <f>IF(N181="zákl. prenesená",J181,0)</f>
        <v>0</v>
      </c>
      <c r="BH181" s="133">
        <f>IF(N181="zníž. prenesená",J181,0)</f>
        <v>0</v>
      </c>
      <c r="BI181" s="133">
        <f>IF(N181="nulová",J181,0)</f>
        <v>0</v>
      </c>
      <c r="BJ181" s="2" t="s">
        <v>123</v>
      </c>
      <c r="BK181" s="133">
        <f>ROUND(I181*H181,2)</f>
        <v>0</v>
      </c>
      <c r="BL181" s="2" t="s">
        <v>184</v>
      </c>
      <c r="BM181" s="132" t="s">
        <v>259</v>
      </c>
    </row>
    <row r="182" spans="1:65" ht="22.5" customHeight="1">
      <c r="A182" s="108"/>
      <c r="B182" s="109"/>
      <c r="C182" s="108"/>
      <c r="D182" s="110" t="s">
        <v>66</v>
      </c>
      <c r="E182" s="118" t="s">
        <v>260</v>
      </c>
      <c r="F182" s="118" t="s">
        <v>261</v>
      </c>
      <c r="G182" s="108"/>
      <c r="H182" s="108"/>
      <c r="I182" s="108"/>
      <c r="J182" s="119">
        <f>BK182</f>
        <v>0</v>
      </c>
      <c r="K182" s="108"/>
      <c r="L182" s="109"/>
      <c r="M182" s="113"/>
      <c r="N182" s="108"/>
      <c r="O182" s="108"/>
      <c r="P182" s="114">
        <f>SUM(P183:P184)</f>
        <v>0</v>
      </c>
      <c r="Q182" s="108"/>
      <c r="R182" s="114">
        <f>SUM(R183:R184)</f>
        <v>0.93056849999999991</v>
      </c>
      <c r="S182" s="108"/>
      <c r="T182" s="115">
        <f>SUM(T183:T184)</f>
        <v>0</v>
      </c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10" t="s">
        <v>123</v>
      </c>
      <c r="AS182" s="108"/>
      <c r="AT182" s="116" t="s">
        <v>66</v>
      </c>
      <c r="AU182" s="116" t="s">
        <v>75</v>
      </c>
      <c r="AV182" s="108"/>
      <c r="AW182" s="108"/>
      <c r="AX182" s="108"/>
      <c r="AY182" s="110" t="s">
        <v>115</v>
      </c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17">
        <f>SUM(BK183:BK184)</f>
        <v>0</v>
      </c>
      <c r="BL182" s="108"/>
      <c r="BM182" s="108"/>
    </row>
    <row r="183" spans="1:65" ht="37.5" customHeight="1">
      <c r="A183" s="17"/>
      <c r="B183" s="18"/>
      <c r="C183" s="120">
        <v>41</v>
      </c>
      <c r="D183" s="120" t="s">
        <v>118</v>
      </c>
      <c r="E183" s="121" t="s">
        <v>262</v>
      </c>
      <c r="F183" s="122" t="s">
        <v>263</v>
      </c>
      <c r="G183" s="123" t="s">
        <v>121</v>
      </c>
      <c r="H183" s="124">
        <v>2067.9299999999998</v>
      </c>
      <c r="I183" s="125"/>
      <c r="J183" s="126">
        <f t="shared" ref="J183:J184" si="87">ROUND(I183*H183,2)</f>
        <v>0</v>
      </c>
      <c r="K183" s="127"/>
      <c r="L183" s="18"/>
      <c r="M183" s="128" t="s">
        <v>1</v>
      </c>
      <c r="N183" s="129" t="s">
        <v>33</v>
      </c>
      <c r="O183" s="17"/>
      <c r="P183" s="130">
        <f t="shared" ref="P183:P184" si="88">O183*H183</f>
        <v>0</v>
      </c>
      <c r="Q183" s="130">
        <v>1.1E-4</v>
      </c>
      <c r="R183" s="130">
        <f t="shared" ref="R183:R184" si="89">Q183*H183</f>
        <v>0.22747229999999999</v>
      </c>
      <c r="S183" s="130">
        <v>0</v>
      </c>
      <c r="T183" s="131">
        <f t="shared" ref="T183:T184" si="90">S183*H183</f>
        <v>0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32" t="s">
        <v>184</v>
      </c>
      <c r="AS183" s="17"/>
      <c r="AT183" s="132" t="s">
        <v>118</v>
      </c>
      <c r="AU183" s="132" t="s">
        <v>123</v>
      </c>
      <c r="AV183" s="17"/>
      <c r="AW183" s="17"/>
      <c r="AX183" s="17"/>
      <c r="AY183" s="2" t="s">
        <v>115</v>
      </c>
      <c r="AZ183" s="17"/>
      <c r="BA183" s="17"/>
      <c r="BB183" s="17"/>
      <c r="BC183" s="17"/>
      <c r="BD183" s="17"/>
      <c r="BE183" s="133">
        <f t="shared" ref="BE183:BE184" si="91">IF(N183="základná",J183,0)</f>
        <v>0</v>
      </c>
      <c r="BF183" s="133">
        <f t="shared" ref="BF183:BF184" si="92">IF(N183="znížená",J183,0)</f>
        <v>0</v>
      </c>
      <c r="BG183" s="133">
        <f t="shared" ref="BG183:BG184" si="93">IF(N183="zákl. prenesená",J183,0)</f>
        <v>0</v>
      </c>
      <c r="BH183" s="133">
        <f t="shared" ref="BH183:BH184" si="94">IF(N183="zníž. prenesená",J183,0)</f>
        <v>0</v>
      </c>
      <c r="BI183" s="133">
        <f t="shared" ref="BI183:BI184" si="95">IF(N183="nulová",J183,0)</f>
        <v>0</v>
      </c>
      <c r="BJ183" s="2" t="s">
        <v>123</v>
      </c>
      <c r="BK183" s="133">
        <f t="shared" ref="BK183:BK184" si="96">ROUND(I183*H183,2)</f>
        <v>0</v>
      </c>
      <c r="BL183" s="2" t="s">
        <v>184</v>
      </c>
      <c r="BM183" s="132" t="s">
        <v>264</v>
      </c>
    </row>
    <row r="184" spans="1:65" ht="37.5" customHeight="1">
      <c r="A184" s="17"/>
      <c r="B184" s="18"/>
      <c r="C184" s="120">
        <v>42</v>
      </c>
      <c r="D184" s="120" t="s">
        <v>118</v>
      </c>
      <c r="E184" s="121" t="s">
        <v>265</v>
      </c>
      <c r="F184" s="122" t="s">
        <v>266</v>
      </c>
      <c r="G184" s="123" t="s">
        <v>121</v>
      </c>
      <c r="H184" s="124">
        <v>2067.9299999999998</v>
      </c>
      <c r="I184" s="125"/>
      <c r="J184" s="126">
        <f t="shared" si="87"/>
        <v>0</v>
      </c>
      <c r="K184" s="127"/>
      <c r="L184" s="18"/>
      <c r="M184" s="128" t="s">
        <v>1</v>
      </c>
      <c r="N184" s="129" t="s">
        <v>33</v>
      </c>
      <c r="O184" s="17"/>
      <c r="P184" s="130">
        <f t="shared" si="88"/>
        <v>0</v>
      </c>
      <c r="Q184" s="130">
        <v>3.4000000000000002E-4</v>
      </c>
      <c r="R184" s="130">
        <f t="shared" si="89"/>
        <v>0.70309619999999995</v>
      </c>
      <c r="S184" s="130">
        <v>0</v>
      </c>
      <c r="T184" s="131">
        <f t="shared" si="90"/>
        <v>0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32" t="s">
        <v>184</v>
      </c>
      <c r="AS184" s="17"/>
      <c r="AT184" s="132" t="s">
        <v>118</v>
      </c>
      <c r="AU184" s="132" t="s">
        <v>123</v>
      </c>
      <c r="AV184" s="17"/>
      <c r="AW184" s="17"/>
      <c r="AX184" s="17"/>
      <c r="AY184" s="2" t="s">
        <v>115</v>
      </c>
      <c r="AZ184" s="17"/>
      <c r="BA184" s="17"/>
      <c r="BB184" s="17"/>
      <c r="BC184" s="17"/>
      <c r="BD184" s="17"/>
      <c r="BE184" s="133">
        <f t="shared" si="91"/>
        <v>0</v>
      </c>
      <c r="BF184" s="133">
        <f t="shared" si="92"/>
        <v>0</v>
      </c>
      <c r="BG184" s="133">
        <f t="shared" si="93"/>
        <v>0</v>
      </c>
      <c r="BH184" s="133">
        <f t="shared" si="94"/>
        <v>0</v>
      </c>
      <c r="BI184" s="133">
        <f t="shared" si="95"/>
        <v>0</v>
      </c>
      <c r="BJ184" s="2" t="s">
        <v>123</v>
      </c>
      <c r="BK184" s="133">
        <f t="shared" si="96"/>
        <v>0</v>
      </c>
      <c r="BL184" s="2" t="s">
        <v>184</v>
      </c>
      <c r="BM184" s="132" t="s">
        <v>267</v>
      </c>
    </row>
    <row r="185" spans="1:65" ht="25.5" customHeight="1">
      <c r="A185" s="108"/>
      <c r="B185" s="109"/>
      <c r="C185" s="108"/>
      <c r="D185" s="110" t="s">
        <v>66</v>
      </c>
      <c r="E185" s="111" t="s">
        <v>133</v>
      </c>
      <c r="F185" s="111" t="s">
        <v>268</v>
      </c>
      <c r="G185" s="108"/>
      <c r="H185" s="108"/>
      <c r="I185" s="108"/>
      <c r="J185" s="112">
        <f>J186</f>
        <v>0</v>
      </c>
      <c r="K185" s="108"/>
      <c r="L185" s="109"/>
      <c r="M185" s="113"/>
      <c r="N185" s="108"/>
      <c r="O185" s="108"/>
      <c r="P185" s="114">
        <f>P186</f>
        <v>0</v>
      </c>
      <c r="Q185" s="108"/>
      <c r="R185" s="114">
        <f>R186</f>
        <v>0</v>
      </c>
      <c r="S185" s="108"/>
      <c r="T185" s="115">
        <f>T186</f>
        <v>0</v>
      </c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10" t="s">
        <v>269</v>
      </c>
      <c r="AS185" s="108"/>
      <c r="AT185" s="116" t="s">
        <v>66</v>
      </c>
      <c r="AU185" s="116" t="s">
        <v>67</v>
      </c>
      <c r="AV185" s="108"/>
      <c r="AW185" s="108"/>
      <c r="AX185" s="108"/>
      <c r="AY185" s="110" t="s">
        <v>115</v>
      </c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17">
        <f>BK186</f>
        <v>0</v>
      </c>
      <c r="BL185" s="108"/>
      <c r="BM185" s="108"/>
    </row>
    <row r="186" spans="1:65" ht="22.5" customHeight="1">
      <c r="A186" s="108"/>
      <c r="B186" s="109"/>
      <c r="C186" s="108"/>
      <c r="D186" s="110" t="s">
        <v>66</v>
      </c>
      <c r="E186" s="118" t="s">
        <v>270</v>
      </c>
      <c r="F186" s="118" t="s">
        <v>271</v>
      </c>
      <c r="G186" s="108"/>
      <c r="H186" s="108"/>
      <c r="I186" s="108"/>
      <c r="J186" s="119">
        <f>SUM(J187:J189)</f>
        <v>0</v>
      </c>
      <c r="K186" s="108"/>
      <c r="L186" s="109"/>
      <c r="M186" s="113"/>
      <c r="N186" s="108"/>
      <c r="O186" s="108"/>
      <c r="P186" s="114">
        <f>SUM(P187:P189)</f>
        <v>0</v>
      </c>
      <c r="Q186" s="108"/>
      <c r="R186" s="114">
        <f>SUM(R187:R189)</f>
        <v>0</v>
      </c>
      <c r="S186" s="108"/>
      <c r="T186" s="115">
        <f>SUM(T187:T189)</f>
        <v>0</v>
      </c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10" t="s">
        <v>269</v>
      </c>
      <c r="AS186" s="108"/>
      <c r="AT186" s="116" t="s">
        <v>66</v>
      </c>
      <c r="AU186" s="116" t="s">
        <v>75</v>
      </c>
      <c r="AV186" s="108"/>
      <c r="AW186" s="108"/>
      <c r="AX186" s="108"/>
      <c r="AY186" s="110" t="s">
        <v>115</v>
      </c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17">
        <f>SUM(BK187:BK189)</f>
        <v>0</v>
      </c>
      <c r="BL186" s="108"/>
      <c r="BM186" s="108"/>
    </row>
    <row r="187" spans="1:65" ht="30" customHeight="1">
      <c r="A187" s="17"/>
      <c r="B187" s="18"/>
      <c r="C187" s="120">
        <v>43</v>
      </c>
      <c r="D187" s="120" t="s">
        <v>133</v>
      </c>
      <c r="E187" s="121" t="s">
        <v>272</v>
      </c>
      <c r="F187" s="150" t="s">
        <v>273</v>
      </c>
      <c r="G187" s="123" t="s">
        <v>190</v>
      </c>
      <c r="H187" s="124">
        <v>96</v>
      </c>
      <c r="I187" s="125"/>
      <c r="J187" s="126">
        <f t="shared" ref="J187:J189" si="97">ROUND(I187*H187,2)</f>
        <v>0</v>
      </c>
      <c r="K187" s="127"/>
      <c r="L187" s="18"/>
      <c r="M187" s="128" t="s">
        <v>1</v>
      </c>
      <c r="N187" s="129" t="s">
        <v>33</v>
      </c>
      <c r="O187" s="17"/>
      <c r="P187" s="130">
        <f t="shared" ref="P187:P189" si="98">O187*H187</f>
        <v>0</v>
      </c>
      <c r="Q187" s="130">
        <v>0</v>
      </c>
      <c r="R187" s="130">
        <f t="shared" ref="R187:R189" si="99">Q187*H187</f>
        <v>0</v>
      </c>
      <c r="S187" s="130">
        <v>0</v>
      </c>
      <c r="T187" s="131">
        <f t="shared" ref="T187:T189" si="100">S187*H187</f>
        <v>0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32" t="s">
        <v>274</v>
      </c>
      <c r="AS187" s="17"/>
      <c r="AT187" s="132" t="s">
        <v>118</v>
      </c>
      <c r="AU187" s="132" t="s">
        <v>123</v>
      </c>
      <c r="AV187" s="17"/>
      <c r="AW187" s="17"/>
      <c r="AX187" s="17"/>
      <c r="AY187" s="2" t="s">
        <v>115</v>
      </c>
      <c r="AZ187" s="17"/>
      <c r="BA187" s="17"/>
      <c r="BB187" s="17"/>
      <c r="BC187" s="17"/>
      <c r="BD187" s="17"/>
      <c r="BE187" s="133">
        <f t="shared" ref="BE187:BE189" si="101">IF(N187="základná",J187,0)</f>
        <v>0</v>
      </c>
      <c r="BF187" s="133">
        <f t="shared" ref="BF187:BF189" si="102">IF(N187="znížená",J187,0)</f>
        <v>0</v>
      </c>
      <c r="BG187" s="133">
        <f t="shared" ref="BG187:BG189" si="103">IF(N187="zákl. prenesená",J187,0)</f>
        <v>0</v>
      </c>
      <c r="BH187" s="133">
        <f t="shared" ref="BH187:BH189" si="104">IF(N187="zníž. prenesená",J187,0)</f>
        <v>0</v>
      </c>
      <c r="BI187" s="133">
        <f t="shared" ref="BI187:BI189" si="105">IF(N187="nulová",J187,0)</f>
        <v>0</v>
      </c>
      <c r="BJ187" s="2" t="s">
        <v>123</v>
      </c>
      <c r="BK187" s="133">
        <f t="shared" ref="BK187:BK189" si="106">ROUND(I187*H187,2)</f>
        <v>0</v>
      </c>
      <c r="BL187" s="2" t="s">
        <v>274</v>
      </c>
      <c r="BM187" s="132" t="s">
        <v>275</v>
      </c>
    </row>
    <row r="188" spans="1:65" ht="24" customHeight="1">
      <c r="A188" s="17"/>
      <c r="B188" s="18"/>
      <c r="C188" s="120">
        <v>44</v>
      </c>
      <c r="D188" s="120" t="s">
        <v>133</v>
      </c>
      <c r="E188" s="121" t="s">
        <v>276</v>
      </c>
      <c r="F188" s="150" t="s">
        <v>277</v>
      </c>
      <c r="G188" s="123" t="s">
        <v>190</v>
      </c>
      <c r="H188" s="124">
        <v>96</v>
      </c>
      <c r="I188" s="125"/>
      <c r="J188" s="126">
        <f t="shared" si="97"/>
        <v>0</v>
      </c>
      <c r="K188" s="127"/>
      <c r="L188" s="18"/>
      <c r="M188" s="128" t="s">
        <v>1</v>
      </c>
      <c r="N188" s="129" t="s">
        <v>33</v>
      </c>
      <c r="O188" s="17"/>
      <c r="P188" s="130">
        <f t="shared" si="98"/>
        <v>0</v>
      </c>
      <c r="Q188" s="130">
        <v>0</v>
      </c>
      <c r="R188" s="130">
        <f t="shared" si="99"/>
        <v>0</v>
      </c>
      <c r="S188" s="130">
        <v>0</v>
      </c>
      <c r="T188" s="131">
        <f t="shared" si="100"/>
        <v>0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32" t="s">
        <v>274</v>
      </c>
      <c r="AS188" s="17"/>
      <c r="AT188" s="132" t="s">
        <v>118</v>
      </c>
      <c r="AU188" s="132" t="s">
        <v>123</v>
      </c>
      <c r="AV188" s="17"/>
      <c r="AW188" s="17"/>
      <c r="AX188" s="17"/>
      <c r="AY188" s="2" t="s">
        <v>115</v>
      </c>
      <c r="AZ188" s="17"/>
      <c r="BA188" s="17"/>
      <c r="BB188" s="17"/>
      <c r="BC188" s="17"/>
      <c r="BD188" s="17"/>
      <c r="BE188" s="133">
        <f t="shared" si="101"/>
        <v>0</v>
      </c>
      <c r="BF188" s="133">
        <f t="shared" si="102"/>
        <v>0</v>
      </c>
      <c r="BG188" s="133">
        <f t="shared" si="103"/>
        <v>0</v>
      </c>
      <c r="BH188" s="133">
        <f t="shared" si="104"/>
        <v>0</v>
      </c>
      <c r="BI188" s="133">
        <f t="shared" si="105"/>
        <v>0</v>
      </c>
      <c r="BJ188" s="2" t="s">
        <v>123</v>
      </c>
      <c r="BK188" s="133">
        <f t="shared" si="106"/>
        <v>0</v>
      </c>
      <c r="BL188" s="2" t="s">
        <v>274</v>
      </c>
      <c r="BM188" s="132" t="s">
        <v>275</v>
      </c>
    </row>
    <row r="189" spans="1:65" ht="14.25" customHeight="1">
      <c r="A189" s="17"/>
      <c r="B189" s="18"/>
      <c r="C189" s="120">
        <v>47</v>
      </c>
      <c r="D189" s="120" t="s">
        <v>118</v>
      </c>
      <c r="E189" s="121" t="s">
        <v>278</v>
      </c>
      <c r="F189" s="122" t="s">
        <v>279</v>
      </c>
      <c r="G189" s="123" t="s">
        <v>190</v>
      </c>
      <c r="H189" s="124">
        <v>96</v>
      </c>
      <c r="I189" s="125"/>
      <c r="J189" s="126">
        <f t="shared" si="97"/>
        <v>0</v>
      </c>
      <c r="K189" s="127"/>
      <c r="L189" s="18"/>
      <c r="M189" s="151" t="s">
        <v>1</v>
      </c>
      <c r="N189" s="152" t="s">
        <v>33</v>
      </c>
      <c r="O189" s="153"/>
      <c r="P189" s="154">
        <f t="shared" si="98"/>
        <v>0</v>
      </c>
      <c r="Q189" s="154">
        <v>0</v>
      </c>
      <c r="R189" s="154">
        <f t="shared" si="99"/>
        <v>0</v>
      </c>
      <c r="S189" s="154">
        <v>0</v>
      </c>
      <c r="T189" s="155">
        <f t="shared" si="100"/>
        <v>0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32" t="s">
        <v>274</v>
      </c>
      <c r="AS189" s="17"/>
      <c r="AT189" s="132" t="s">
        <v>118</v>
      </c>
      <c r="AU189" s="132" t="s">
        <v>123</v>
      </c>
      <c r="AV189" s="17"/>
      <c r="AW189" s="17"/>
      <c r="AX189" s="17"/>
      <c r="AY189" s="2" t="s">
        <v>115</v>
      </c>
      <c r="AZ189" s="17"/>
      <c r="BA189" s="17"/>
      <c r="BB189" s="17"/>
      <c r="BC189" s="17"/>
      <c r="BD189" s="17"/>
      <c r="BE189" s="133">
        <f t="shared" si="101"/>
        <v>0</v>
      </c>
      <c r="BF189" s="133">
        <f t="shared" si="102"/>
        <v>0</v>
      </c>
      <c r="BG189" s="133">
        <f t="shared" si="103"/>
        <v>0</v>
      </c>
      <c r="BH189" s="133">
        <f t="shared" si="104"/>
        <v>0</v>
      </c>
      <c r="BI189" s="133">
        <f t="shared" si="105"/>
        <v>0</v>
      </c>
      <c r="BJ189" s="2" t="s">
        <v>123</v>
      </c>
      <c r="BK189" s="133">
        <f t="shared" si="106"/>
        <v>0</v>
      </c>
      <c r="BL189" s="2" t="s">
        <v>274</v>
      </c>
      <c r="BM189" s="132" t="s">
        <v>280</v>
      </c>
    </row>
    <row r="190" spans="1:65" ht="6.75" customHeight="1">
      <c r="A190" s="17"/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18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</row>
  </sheetData>
  <autoFilter ref="C131:K189" xr:uid="{00000000-0009-0000-0000-000001000000}"/>
  <mergeCells count="9">
    <mergeCell ref="E87:H87"/>
    <mergeCell ref="E85:H85"/>
    <mergeCell ref="E122:H122"/>
    <mergeCell ref="E124:H124"/>
    <mergeCell ref="L2:V2"/>
    <mergeCell ref="E18:H18"/>
    <mergeCell ref="E27:H27"/>
    <mergeCell ref="E9:AI9"/>
    <mergeCell ref="E7:AI7"/>
  </mergeCells>
  <pageMargins left="0.7" right="0.7" top="0.75" bottom="0.75" header="0" footer="0"/>
  <pageSetup scale="47" fitToHeight="0" orientation="landscape" r:id="rId1"/>
  <headerFooter>
    <oddFooter>&amp;CStrana &amp;P 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Rekapitulácia stavby</vt:lpstr>
      <vt:lpstr>SO 01 - Stavebné úpravy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2022-01-13T12:13:21Z</cp:lastPrinted>
  <dcterms:created xsi:type="dcterms:W3CDTF">2021-06-02T19:54:23Z</dcterms:created>
  <dcterms:modified xsi:type="dcterms:W3CDTF">2022-01-13T12:13:22Z</dcterms:modified>
</cp:coreProperties>
</file>